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5195" windowHeight="11640" tabRatio="965"/>
  </bookViews>
  <sheets>
    <sheet name="A18FIX_2014_1er_DGODU" sheetId="23" r:id="rId1"/>
    <sheet name="MERK2" sheetId="1" r:id="rId2"/>
    <sheet name="P.TIPICO REGIONAL" sheetId="3" r:id="rId3"/>
    <sheet name="SAN JOSE" sheetId="5" r:id="rId4"/>
    <sheet name="ZAPOTITLÁN" sheetId="10" r:id="rId5"/>
    <sheet name="GRAL. FELIPE AS. O." sheetId="16" r:id="rId6"/>
    <sheet name="MIGUEL HIDALGO" sheetId="15" r:id="rId7"/>
    <sheet name="P.TLAHUAC" sheetId="2" r:id="rId8"/>
    <sheet name="SANTA CECILIA" sheetId="4" r:id="rId9"/>
    <sheet name="ZAPOTITLA" sheetId="11" r:id="rId10"/>
    <sheet name="TLALTENCO" sheetId="6" r:id="rId11"/>
    <sheet name="SELENE" sheetId="7" r:id="rId12"/>
    <sheet name="AMPL. SELENE" sheetId="8" r:id="rId13"/>
    <sheet name="OLIVOS" sheetId="14" r:id="rId14"/>
    <sheet name="SANTA CATARINA" sheetId="9" r:id="rId15"/>
    <sheet name="ESTACION" sheetId="12" r:id="rId16"/>
    <sheet name="NOPALERA" sheetId="13" r:id="rId17"/>
    <sheet name="DEL MAR" sheetId="20" r:id="rId18"/>
    <sheet name="SAN JUAN IXT." sheetId="17" r:id="rId19"/>
    <sheet name="MIXQUIC" sheetId="21" r:id="rId20"/>
    <sheet name="TETELCO" sheetId="22" r:id="rId21"/>
  </sheets>
  <definedNames>
    <definedName name="_xlnm._FilterDatabase" localSheetId="9" hidden="1">ZAPOTITLA!$A$15:$D$15</definedName>
    <definedName name="_xlnm.Print_Area" localSheetId="1">MERK2!$A$1:$F$24</definedName>
  </definedNames>
  <calcPr calcId="145621"/>
  <fileRecoveryPr autoRecover="0"/>
</workbook>
</file>

<file path=xl/calcChain.xml><?xml version="1.0" encoding="utf-8"?>
<calcChain xmlns="http://schemas.openxmlformats.org/spreadsheetml/2006/main">
  <c r="F651" i="6" l="1"/>
  <c r="F650" i="6"/>
  <c r="F649" i="6"/>
  <c r="F648" i="6"/>
  <c r="F647" i="6"/>
  <c r="F646" i="6"/>
  <c r="F645" i="6"/>
  <c r="F644" i="6"/>
  <c r="F643" i="6"/>
  <c r="F642" i="6"/>
  <c r="F641" i="6"/>
  <c r="F640" i="6"/>
  <c r="F639" i="6"/>
  <c r="F638" i="6"/>
  <c r="F637" i="6"/>
  <c r="F636" i="6"/>
  <c r="F635" i="6"/>
  <c r="F634" i="6"/>
  <c r="F633" i="6"/>
  <c r="F632" i="6"/>
  <c r="F631" i="6"/>
  <c r="F630" i="6"/>
  <c r="F629" i="6"/>
  <c r="F628" i="6"/>
  <c r="F627" i="6"/>
  <c r="F626" i="6"/>
  <c r="F625" i="6"/>
  <c r="F624" i="6"/>
  <c r="F623" i="6"/>
  <c r="F622" i="6"/>
  <c r="F621" i="6"/>
  <c r="F620" i="6"/>
  <c r="F619" i="6"/>
  <c r="F618" i="6"/>
  <c r="F617" i="6"/>
  <c r="F616" i="6"/>
  <c r="F615" i="6"/>
  <c r="F614" i="6"/>
  <c r="F613" i="6"/>
  <c r="F612" i="6"/>
  <c r="F611" i="6"/>
  <c r="F610" i="6"/>
  <c r="F609" i="6"/>
  <c r="F608" i="6"/>
  <c r="F607" i="6"/>
  <c r="F606" i="6"/>
  <c r="F605" i="6"/>
  <c r="F604" i="6"/>
  <c r="F603" i="6"/>
  <c r="F602" i="6"/>
  <c r="F601" i="6"/>
  <c r="F600" i="6"/>
  <c r="F599" i="6"/>
  <c r="F598" i="6"/>
  <c r="F597" i="6"/>
  <c r="F596" i="6"/>
  <c r="F595" i="6"/>
  <c r="F594" i="6"/>
  <c r="F593" i="6"/>
  <c r="F592" i="6"/>
  <c r="F591" i="6"/>
  <c r="F590" i="6"/>
  <c r="F589" i="6"/>
  <c r="F588" i="6"/>
  <c r="F587" i="6"/>
  <c r="F586" i="6"/>
  <c r="F585" i="6"/>
  <c r="F584" i="6"/>
  <c r="F583" i="6"/>
  <c r="F582" i="6"/>
  <c r="F581" i="6"/>
  <c r="F580" i="6"/>
  <c r="F579" i="6"/>
  <c r="F578" i="6"/>
  <c r="F577" i="6"/>
  <c r="F576" i="6"/>
  <c r="F575" i="6"/>
  <c r="F574" i="6"/>
  <c r="F573" i="6"/>
  <c r="F572" i="6"/>
  <c r="F571" i="6"/>
  <c r="F570" i="6"/>
  <c r="F569" i="6"/>
  <c r="F568" i="6"/>
  <c r="F567" i="6"/>
  <c r="F566" i="6"/>
  <c r="F565" i="6"/>
  <c r="F564" i="6"/>
  <c r="F563" i="6"/>
  <c r="F562" i="6"/>
  <c r="F561" i="6"/>
  <c r="F560" i="6"/>
  <c r="F559" i="6"/>
  <c r="F558" i="6"/>
  <c r="F557" i="6"/>
  <c r="F556" i="6"/>
  <c r="F555" i="6"/>
  <c r="F554" i="6"/>
  <c r="F553" i="6"/>
  <c r="F552" i="6"/>
  <c r="F551" i="6"/>
  <c r="F550" i="6"/>
  <c r="F549" i="6"/>
  <c r="F548" i="6"/>
  <c r="F547" i="6"/>
  <c r="F546" i="6"/>
  <c r="F545" i="6"/>
  <c r="F544" i="6"/>
  <c r="F543" i="6"/>
  <c r="F542" i="6"/>
  <c r="F541" i="6"/>
  <c r="F540" i="6"/>
  <c r="F539" i="6"/>
  <c r="D23" i="6"/>
  <c r="F538" i="6"/>
  <c r="F537" i="6"/>
  <c r="F536" i="6"/>
  <c r="F535" i="6"/>
  <c r="F534" i="6"/>
  <c r="F533" i="6"/>
  <c r="F532"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2" i="6"/>
  <c r="D21" i="6"/>
  <c r="D20" i="6"/>
  <c r="D19" i="6"/>
  <c r="D18" i="6"/>
  <c r="D17" i="6"/>
  <c r="D16" i="6"/>
  <c r="F571" i="17"/>
  <c r="D94" i="17"/>
  <c r="F570" i="17"/>
  <c r="D93" i="17"/>
  <c r="F569" i="17"/>
  <c r="D92" i="17" s="1"/>
  <c r="F568" i="17"/>
  <c r="D91" i="17"/>
  <c r="F567" i="17"/>
  <c r="D90" i="17"/>
  <c r="F566" i="17"/>
  <c r="D89" i="17"/>
  <c r="F565" i="17"/>
  <c r="D88" i="17"/>
  <c r="F564" i="17"/>
  <c r="D87" i="17"/>
  <c r="F563" i="17"/>
  <c r="D86" i="17"/>
  <c r="F562" i="17"/>
  <c r="D85" i="17"/>
  <c r="F561" i="17"/>
  <c r="D84" i="17"/>
  <c r="F560" i="17"/>
  <c r="D83" i="17"/>
  <c r="F559" i="17"/>
  <c r="D82" i="17"/>
  <c r="F558" i="17"/>
  <c r="D81" i="17"/>
  <c r="F557" i="17"/>
  <c r="D80" i="17"/>
  <c r="F556" i="17"/>
  <c r="D79" i="17"/>
  <c r="F555" i="17"/>
  <c r="D78" i="17"/>
  <c r="F554" i="17"/>
  <c r="D77" i="17"/>
  <c r="F553" i="17"/>
  <c r="D76" i="17"/>
  <c r="F552" i="17"/>
  <c r="D75" i="17"/>
  <c r="F551" i="17"/>
  <c r="D74" i="17"/>
  <c r="F550" i="17"/>
  <c r="D73" i="17"/>
  <c r="F549" i="17"/>
  <c r="D72" i="17"/>
  <c r="F548" i="17"/>
  <c r="D71" i="17"/>
  <c r="F547" i="17"/>
  <c r="D70" i="17" s="1"/>
  <c r="F546" i="17"/>
  <c r="D69" i="17"/>
  <c r="F545" i="17"/>
  <c r="D68" i="17" s="1"/>
  <c r="F544" i="17"/>
  <c r="D67" i="17"/>
  <c r="F543" i="17"/>
  <c r="D66" i="17" s="1"/>
  <c r="F542" i="17"/>
  <c r="D65" i="17"/>
  <c r="F541" i="17"/>
  <c r="D64" i="17" s="1"/>
  <c r="F540" i="17"/>
  <c r="D63" i="17"/>
  <c r="F539" i="17"/>
  <c r="D62" i="17" s="1"/>
  <c r="F538" i="17"/>
  <c r="D61" i="17"/>
  <c r="F537" i="17"/>
  <c r="D60" i="17" s="1"/>
  <c r="F536" i="17"/>
  <c r="F535" i="17"/>
  <c r="D58" i="17" s="1"/>
  <c r="F534" i="17"/>
  <c r="D57" i="17"/>
  <c r="F533" i="17"/>
  <c r="D56" i="17" s="1"/>
  <c r="F532" i="17"/>
  <c r="D55" i="17"/>
  <c r="F531" i="17"/>
  <c r="D54" i="17" s="1"/>
  <c r="F530" i="17"/>
  <c r="D53" i="17"/>
  <c r="F529" i="17"/>
  <c r="D52" i="17" s="1"/>
  <c r="F528" i="17"/>
  <c r="D51" i="17"/>
  <c r="F527" i="17"/>
  <c r="D50" i="17" s="1"/>
  <c r="F526" i="17"/>
  <c r="D49" i="17"/>
  <c r="F525" i="17"/>
  <c r="D48" i="17" s="1"/>
  <c r="F524" i="17"/>
  <c r="D47" i="17"/>
  <c r="F523" i="17"/>
  <c r="D46" i="17" s="1"/>
  <c r="F522" i="17"/>
  <c r="D45" i="17"/>
  <c r="F521" i="17"/>
  <c r="D44" i="17" s="1"/>
  <c r="F520" i="17"/>
  <c r="D43" i="17"/>
  <c r="F519" i="17"/>
  <c r="D42" i="17" s="1"/>
  <c r="F518" i="17"/>
  <c r="D41" i="17"/>
  <c r="F517" i="17"/>
  <c r="D40" i="17" s="1"/>
  <c r="F516" i="17"/>
  <c r="D39" i="17"/>
  <c r="F515" i="17"/>
  <c r="D38" i="17" s="1"/>
  <c r="F514" i="17"/>
  <c r="D37" i="17"/>
  <c r="F513" i="17"/>
  <c r="D36" i="17" s="1"/>
  <c r="F512" i="17"/>
  <c r="D35" i="17"/>
  <c r="F511" i="17"/>
  <c r="D34" i="17" s="1"/>
  <c r="F510" i="17"/>
  <c r="D33" i="17"/>
  <c r="F509" i="17"/>
  <c r="D32" i="17" s="1"/>
  <c r="F508" i="17"/>
  <c r="D31" i="17"/>
  <c r="F507" i="17"/>
  <c r="D30" i="17" s="1"/>
  <c r="F506" i="17"/>
  <c r="D29" i="17"/>
  <c r="F505" i="17"/>
  <c r="D28" i="17" s="1"/>
  <c r="F504" i="17"/>
  <c r="D27" i="17"/>
  <c r="F503" i="17"/>
  <c r="D26" i="17" s="1"/>
  <c r="F502" i="17"/>
  <c r="D25" i="17"/>
  <c r="F501" i="17"/>
  <c r="D24" i="17" s="1"/>
  <c r="F500" i="17"/>
  <c r="D23" i="17"/>
  <c r="F499" i="17"/>
  <c r="D22" i="17" s="1"/>
  <c r="F498" i="17"/>
  <c r="D21" i="17"/>
  <c r="F497" i="17"/>
  <c r="D20" i="17" s="1"/>
  <c r="F496" i="17"/>
  <c r="D19" i="17"/>
  <c r="F495" i="17"/>
  <c r="D18" i="17" s="1"/>
  <c r="F494" i="17"/>
  <c r="D17" i="17"/>
  <c r="F493" i="17"/>
  <c r="D16" i="17" s="1"/>
  <c r="F712" i="2"/>
  <c r="D171" i="2"/>
  <c r="F711" i="2"/>
  <c r="D170" i="2" s="1"/>
  <c r="F710" i="2"/>
  <c r="D169" i="2"/>
  <c r="F709" i="2"/>
  <c r="D168" i="2" s="1"/>
  <c r="F708" i="2"/>
  <c r="D167" i="2"/>
  <c r="F707" i="2"/>
  <c r="D166" i="2" s="1"/>
  <c r="F706" i="2"/>
  <c r="D165" i="2"/>
  <c r="F705" i="2"/>
  <c r="D164" i="2" s="1"/>
  <c r="F704" i="2"/>
  <c r="D163" i="2"/>
  <c r="F703" i="2"/>
  <c r="D162" i="2" s="1"/>
  <c r="F702" i="2"/>
  <c r="D161" i="2"/>
  <c r="F701" i="2"/>
  <c r="D160" i="2" s="1"/>
  <c r="F700" i="2"/>
  <c r="D159" i="2" s="1"/>
  <c r="F699" i="2"/>
  <c r="D158" i="2" s="1"/>
  <c r="F698" i="2"/>
  <c r="D157" i="2" s="1"/>
  <c r="F697" i="2"/>
  <c r="D156" i="2" s="1"/>
  <c r="F696" i="2"/>
  <c r="D155" i="2" s="1"/>
  <c r="F695" i="2"/>
  <c r="D154" i="2" s="1"/>
  <c r="F694" i="2"/>
  <c r="D153" i="2" s="1"/>
  <c r="F693" i="2"/>
  <c r="D152" i="2" s="1"/>
  <c r="F692" i="2"/>
  <c r="D151" i="2" s="1"/>
  <c r="F691" i="2"/>
  <c r="D150" i="2" s="1"/>
  <c r="F690" i="2"/>
  <c r="D149" i="2" s="1"/>
  <c r="F689" i="2"/>
  <c r="D148" i="2" s="1"/>
  <c r="F688" i="2"/>
  <c r="D147" i="2" s="1"/>
  <c r="F687" i="2"/>
  <c r="D146" i="2" s="1"/>
  <c r="F686" i="2"/>
  <c r="D145" i="2" s="1"/>
  <c r="F685" i="2"/>
  <c r="D144" i="2" s="1"/>
  <c r="F684" i="2"/>
  <c r="F683" i="2"/>
  <c r="D142" i="2"/>
  <c r="F682" i="2"/>
  <c r="D141" i="2"/>
  <c r="F681" i="2"/>
  <c r="D140" i="2"/>
  <c r="F680" i="2"/>
  <c r="D139" i="2"/>
  <c r="F679" i="2"/>
  <c r="F678" i="2"/>
  <c r="D137" i="2" s="1"/>
  <c r="F677" i="2"/>
  <c r="D136" i="2" s="1"/>
  <c r="F676" i="2"/>
  <c r="D135" i="2" s="1"/>
  <c r="F675" i="2"/>
  <c r="D134" i="2" s="1"/>
  <c r="F674" i="2"/>
  <c r="D133" i="2" s="1"/>
  <c r="F673" i="2"/>
  <c r="D132" i="2" s="1"/>
  <c r="F672" i="2"/>
  <c r="D131" i="2" s="1"/>
  <c r="F671" i="2"/>
  <c r="D130" i="2" s="1"/>
  <c r="F670" i="2"/>
  <c r="D129" i="2" s="1"/>
  <c r="F669" i="2"/>
  <c r="D128" i="2" s="1"/>
  <c r="F668" i="2"/>
  <c r="D127" i="2" s="1"/>
  <c r="F667" i="2"/>
  <c r="D126" i="2" s="1"/>
  <c r="F666" i="2"/>
  <c r="D125" i="2" s="1"/>
  <c r="F665" i="2"/>
  <c r="D124" i="2" s="1"/>
  <c r="F664" i="2"/>
  <c r="D123" i="2" s="1"/>
  <c r="F663" i="2"/>
  <c r="D122" i="2" s="1"/>
  <c r="F662" i="2"/>
  <c r="D121" i="2" s="1"/>
  <c r="F661" i="2"/>
  <c r="D120" i="2" s="1"/>
  <c r="F660" i="2"/>
  <c r="D119" i="2" s="1"/>
  <c r="F659" i="2"/>
  <c r="D118" i="2" s="1"/>
  <c r="F658" i="2"/>
  <c r="D117" i="2" s="1"/>
  <c r="F657" i="2"/>
  <c r="D116" i="2" s="1"/>
  <c r="F656" i="2"/>
  <c r="D115" i="2" s="1"/>
  <c r="F655" i="2"/>
  <c r="D114" i="2" s="1"/>
  <c r="F654" i="2"/>
  <c r="D113" i="2" s="1"/>
  <c r="F653" i="2"/>
  <c r="D112" i="2" s="1"/>
  <c r="F652" i="2"/>
  <c r="D111" i="2" s="1"/>
  <c r="F651" i="2"/>
  <c r="D110" i="2" s="1"/>
  <c r="F650" i="2"/>
  <c r="D109" i="2" s="1"/>
  <c r="F649" i="2"/>
  <c r="D108" i="2" s="1"/>
  <c r="F648" i="2"/>
  <c r="D107" i="2" s="1"/>
  <c r="F647" i="2"/>
  <c r="D106" i="2" s="1"/>
  <c r="F646" i="2"/>
  <c r="D105" i="2" s="1"/>
  <c r="F645" i="2"/>
  <c r="D104" i="2" s="1"/>
  <c r="F644" i="2"/>
  <c r="D103" i="2" s="1"/>
  <c r="F643" i="2"/>
  <c r="D102" i="2" s="1"/>
  <c r="F642" i="2"/>
  <c r="D101" i="2" s="1"/>
  <c r="F641" i="2"/>
  <c r="F640" i="2"/>
  <c r="F639" i="2"/>
  <c r="D98" i="2" s="1"/>
  <c r="F638" i="2"/>
  <c r="D97" i="2" s="1"/>
  <c r="F637" i="2"/>
  <c r="D96" i="2" s="1"/>
  <c r="F636" i="2"/>
  <c r="D95" i="2" s="1"/>
  <c r="F635" i="2"/>
  <c r="F634" i="2"/>
  <c r="D93" i="2"/>
  <c r="F633" i="2"/>
  <c r="D92" i="2"/>
  <c r="F632" i="2"/>
  <c r="D91" i="2"/>
  <c r="F631" i="2"/>
  <c r="D90" i="2"/>
  <c r="F630" i="2"/>
  <c r="D89" i="2"/>
  <c r="F629" i="2"/>
  <c r="D88" i="2"/>
  <c r="F628" i="2"/>
  <c r="D87" i="2"/>
  <c r="F627" i="2"/>
  <c r="D86" i="2"/>
  <c r="F626" i="2"/>
  <c r="D85" i="2"/>
  <c r="F625" i="2"/>
  <c r="D84" i="2"/>
  <c r="F624" i="2"/>
  <c r="D83" i="2"/>
  <c r="F623" i="2"/>
  <c r="D82" i="2"/>
  <c r="F622" i="2"/>
  <c r="D81" i="2"/>
  <c r="F621" i="2"/>
  <c r="D80" i="2"/>
  <c r="F620" i="2"/>
  <c r="D79" i="2"/>
  <c r="F619" i="2"/>
  <c r="D78" i="2"/>
  <c r="F618" i="2"/>
  <c r="D77" i="2"/>
  <c r="F617" i="2"/>
  <c r="D76" i="2"/>
  <c r="F616" i="2"/>
  <c r="D75" i="2"/>
  <c r="F615" i="2"/>
  <c r="F614" i="2"/>
  <c r="F613" i="2"/>
  <c r="F612" i="2"/>
  <c r="D71" i="2" s="1"/>
  <c r="F611" i="2"/>
  <c r="D70" i="2" s="1"/>
  <c r="F610" i="2"/>
  <c r="D69" i="2" s="1"/>
  <c r="F609" i="2"/>
  <c r="D68" i="2" s="1"/>
  <c r="F608" i="2"/>
  <c r="D67" i="2" s="1"/>
  <c r="F607" i="2"/>
  <c r="D66" i="2" s="1"/>
  <c r="F606" i="2"/>
  <c r="D65" i="2" s="1"/>
  <c r="F605" i="2"/>
  <c r="D64" i="2" s="1"/>
  <c r="F604" i="2"/>
  <c r="D63" i="2" s="1"/>
  <c r="F603" i="2"/>
  <c r="D62" i="2" s="1"/>
  <c r="F602" i="2"/>
  <c r="D61" i="2" s="1"/>
  <c r="F601" i="2"/>
  <c r="D60" i="2" s="1"/>
  <c r="F600" i="2"/>
  <c r="D59" i="2" s="1"/>
  <c r="F599" i="2"/>
  <c r="D58" i="2" s="1"/>
  <c r="F598" i="2"/>
  <c r="D57" i="2" s="1"/>
  <c r="F597" i="2"/>
  <c r="D56" i="2" s="1"/>
  <c r="F596" i="2"/>
  <c r="D55" i="2" s="1"/>
  <c r="F595" i="2"/>
  <c r="D54" i="2" s="1"/>
  <c r="F594" i="2"/>
  <c r="D53" i="2" s="1"/>
  <c r="F593" i="2"/>
  <c r="D52" i="2" s="1"/>
  <c r="F592" i="2"/>
  <c r="D51" i="2" s="1"/>
  <c r="F591" i="2"/>
  <c r="D50" i="2" s="1"/>
  <c r="F590" i="2"/>
  <c r="D49" i="2" s="1"/>
  <c r="F589" i="2"/>
  <c r="D48" i="2" s="1"/>
  <c r="F588" i="2"/>
  <c r="D47" i="2" s="1"/>
  <c r="F587" i="2"/>
  <c r="F586" i="2"/>
  <c r="D45" i="2"/>
  <c r="F585" i="2"/>
  <c r="D44" i="2"/>
  <c r="F584" i="2"/>
  <c r="D43" i="2"/>
  <c r="F583" i="2"/>
  <c r="D42" i="2"/>
  <c r="F582" i="2"/>
  <c r="D41" i="2"/>
  <c r="F581" i="2"/>
  <c r="D40" i="2"/>
  <c r="F580" i="2"/>
  <c r="D39" i="2"/>
  <c r="F579" i="2"/>
  <c r="D38" i="2"/>
  <c r="F578" i="2"/>
  <c r="D37" i="2"/>
  <c r="F577" i="2"/>
  <c r="D36" i="2"/>
  <c r="F576" i="2"/>
  <c r="D35" i="2"/>
  <c r="F575" i="2"/>
  <c r="D34" i="2"/>
  <c r="F574" i="2"/>
  <c r="D33" i="2"/>
  <c r="F573" i="2"/>
  <c r="D32" i="2"/>
  <c r="F572" i="2"/>
  <c r="D31" i="2"/>
  <c r="F571" i="2"/>
  <c r="D30" i="2"/>
  <c r="F570" i="2"/>
  <c r="D29" i="2"/>
  <c r="F569" i="2"/>
  <c r="D28" i="2"/>
  <c r="F568" i="2"/>
  <c r="D27" i="2"/>
  <c r="F567" i="2"/>
  <c r="D26" i="2"/>
  <c r="F566" i="2"/>
  <c r="D25" i="2"/>
  <c r="F565" i="2"/>
  <c r="D24" i="2"/>
  <c r="F564" i="2"/>
  <c r="D23" i="2"/>
  <c r="F563" i="2"/>
  <c r="D22" i="2"/>
  <c r="F562" i="2"/>
  <c r="D21" i="2"/>
  <c r="F561" i="2"/>
  <c r="D20" i="2"/>
  <c r="F560" i="2"/>
  <c r="D19" i="2"/>
  <c r="F559" i="2"/>
  <c r="D18" i="2"/>
  <c r="F558" i="2"/>
  <c r="D17" i="2"/>
  <c r="F557" i="2"/>
  <c r="D16" i="2"/>
</calcChain>
</file>

<file path=xl/sharedStrings.xml><?xml version="1.0" encoding="utf-8"?>
<sst xmlns="http://schemas.openxmlformats.org/spreadsheetml/2006/main" count="6455" uniqueCount="3596">
  <si>
    <t>Calle</t>
  </si>
  <si>
    <t>Colonia</t>
  </si>
  <si>
    <t>Código postal</t>
  </si>
  <si>
    <t>FECHA DE ACTUALIZACIÓN:</t>
  </si>
  <si>
    <t>FECHA DE VALIDACIÓN:</t>
  </si>
  <si>
    <t xml:space="preserve">31 / 12 / 2012 </t>
  </si>
  <si>
    <t>15 / 01 / 2013</t>
  </si>
  <si>
    <t>Relación de mercados públicos y padrones en la Delegación</t>
  </si>
  <si>
    <r>
      <t xml:space="preserve">Artículo 18. </t>
    </r>
    <r>
      <rPr>
        <i/>
        <sz val="11"/>
        <rFont val="Arial"/>
        <family val="2"/>
      </rPr>
      <t>Además de lo señalado en el artículo 14, los órganos político-administrativos, deberán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</si>
  <si>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lX. </t>
    </r>
    <r>
      <rPr>
        <i/>
        <sz val="11"/>
        <rFont val="Arial"/>
        <family val="2"/>
      </rPr>
      <t>La información desagregada sobre el presupuesto que destinarán al rubro de mercados, así como el padrón de locatarios, nombre y ubicación de los mercados públicos en su demarcación territorial.
En esta fracción se publicará trimestralmente la información desagregada relativa al presupuesto asignado al rubro de los mercados localizados en la demarcación territorial de cada uno de los Órganos político-administrativos .
Asimismo, además de la relación de mercados públicos, por cada mercado se deberá incluir el padrón de locatarios.</t>
    </r>
  </si>
  <si>
    <t>Nombre del mercado</t>
  </si>
  <si>
    <t xml:space="preserve">Número  </t>
  </si>
  <si>
    <t>Padrón de locatarios</t>
  </si>
  <si>
    <t xml:space="preserve">AREA RESPONSABLE DE LA INFORMACIÓN: </t>
  </si>
  <si>
    <t>Hipervínculo al padrón</t>
  </si>
  <si>
    <t>Número de local</t>
  </si>
  <si>
    <t>Descripción y ubicación del local</t>
  </si>
  <si>
    <t xml:space="preserve">Giro </t>
  </si>
  <si>
    <t>Nombre completo del locatario (nombre(s), apellido paterno, apellido materno)</t>
  </si>
  <si>
    <t>CENTRAL TLÁHUAC</t>
  </si>
  <si>
    <t>SEVERINO CENICEROS ENTRE EMILIANO ZAPATA Y AV. TLAHUAC CHALCO</t>
  </si>
  <si>
    <t>S/N</t>
  </si>
  <si>
    <t>BO. LA MAGADALENA</t>
  </si>
  <si>
    <t>TIPICO REGIONAL</t>
  </si>
  <si>
    <t>SEVERINO CENICEROS ENTRE GALEANA Y AVENIDA TLÁHUAC</t>
  </si>
  <si>
    <t>BO. LA GUADALUPE</t>
  </si>
  <si>
    <t>13000</t>
  </si>
  <si>
    <t>SANTA CECILIA</t>
  </si>
  <si>
    <t>COL. SANTA CECILIA</t>
  </si>
  <si>
    <t>TLALTENCO</t>
  </si>
  <si>
    <t>COL. GUADALUPE TLALTENCO</t>
  </si>
  <si>
    <t>13400</t>
  </si>
  <si>
    <t>SELENE</t>
  </si>
  <si>
    <t>OCEANO DE LAS TEMPESTADES ENTRE MONTES APENINOS Y MONTES CARPATOS</t>
  </si>
  <si>
    <t>COL. SELENE TLALTENCO</t>
  </si>
  <si>
    <t>13420</t>
  </si>
  <si>
    <t>AMPLIACION SELENE</t>
  </si>
  <si>
    <t>MAR DE LOS VAPORES ENTRE CRATER PLATON Y CRATER ERASTOTENES</t>
  </si>
  <si>
    <t>COL. AMPLIACIÓN SELENE TLALTENCO</t>
  </si>
  <si>
    <t>13430</t>
  </si>
  <si>
    <t>SANTA CATARINA</t>
  </si>
  <si>
    <t>PIPILA ESQUINA CONCEPCIÓN</t>
  </si>
  <si>
    <t>COL. SANTA CATARINA YECAHUIZOTL</t>
  </si>
  <si>
    <t>13100</t>
  </si>
  <si>
    <t>ZAPOTITLAN</t>
  </si>
  <si>
    <t>FRANCISCO JIMENEZ ENTRE ELEUTERIO MENDEZ Y AV. TLAHUAC</t>
  </si>
  <si>
    <t>COL. LA CHONCHITA ZAPOTITLAN</t>
  </si>
  <si>
    <t>13300</t>
  </si>
  <si>
    <t>ZAPOTITLA</t>
  </si>
  <si>
    <t>CECILIO ACOSTA ESQUINA SALVADOR DÍAZ MIRÓN</t>
  </si>
  <si>
    <t>COL. ZAPOTITLA</t>
  </si>
  <si>
    <t>13310</t>
  </si>
  <si>
    <t>ABRAHAM DEL LLANO NOPALERA</t>
  </si>
  <si>
    <t>COL. NOPALERA</t>
  </si>
  <si>
    <t>13220</t>
  </si>
  <si>
    <t>LOS OLIVOS</t>
  </si>
  <si>
    <t>COL. LOS OLIVOS</t>
  </si>
  <si>
    <t>13210</t>
  </si>
  <si>
    <t>MIGUEL HIDALGO</t>
  </si>
  <si>
    <t>COL. MIGUEL HIDALGO</t>
  </si>
  <si>
    <t>13212</t>
  </si>
  <si>
    <t>GENERAL FELIPE ASTORGA OCHOA</t>
  </si>
  <si>
    <t>COL. AGRICOLA METROPOLITANA</t>
  </si>
  <si>
    <t>13280</t>
  </si>
  <si>
    <t>SAN JOSE</t>
  </si>
  <si>
    <t>AGUSTIN LARA ESQUINA JUVENTINO ROSAS</t>
  </si>
  <si>
    <t>COL. SAN JOSE</t>
  </si>
  <si>
    <t>13020</t>
  </si>
  <si>
    <t>SAN JUAN IXTAYOPAN</t>
  </si>
  <si>
    <t>BO. SAN AGUSTIN SAN JUAN IXTAYOPAN</t>
  </si>
  <si>
    <t>13500</t>
  </si>
  <si>
    <t>EMILIANO ZAPATA TETELCO</t>
  </si>
  <si>
    <t>JOSE MARIA MORELOS ESQ. PUEBLA</t>
  </si>
  <si>
    <t>COL. EMILIANO ZAPATA 2DA. SECC. SAN NICOLAS TETELCO</t>
  </si>
  <si>
    <t>13700</t>
  </si>
  <si>
    <t>MIXQUIC</t>
  </si>
  <si>
    <t>BO. SAN MIGUEL SAN ANDRES MIXQUIC</t>
  </si>
  <si>
    <t>13600</t>
  </si>
  <si>
    <t>LA ESTACION</t>
  </si>
  <si>
    <t>CALLE PINO SUAREZ ENTRE BELLAS ARTES</t>
  </si>
  <si>
    <t>COL. LA ESTACIÓN</t>
  </si>
  <si>
    <t>3719</t>
  </si>
  <si>
    <t>ALFREDO CARRASCO Y ARNULFO MIRAMONTES</t>
  </si>
  <si>
    <t>AV. CANAL DE CHALCO ESQUINA ALITELI</t>
  </si>
  <si>
    <t>EMILIANO ZAPTA Y VICENTE GUERRERO</t>
  </si>
  <si>
    <t>CARLOS A. VIDAL ESQUINA ANDRÉS QUINTANA ROO Y PLAN DE AYUTLA</t>
  </si>
  <si>
    <t>EMILIANO ZAPATA, ENTRE AMADO NERVO E INDEPENDENCIA</t>
  </si>
  <si>
    <t>JOSE LUGO, ESQUINA AV. LA TURBA</t>
  </si>
  <si>
    <t>FRANCISCO I. MADERO Y JUAN MARTÍNEZ</t>
  </si>
  <si>
    <t>JACOBO DE LEIJA ENTRE DON CARLO Y JOVANNI</t>
  </si>
  <si>
    <t>AGUA EMBOTELLADA, REFRESCOS GASEOSOS, TABAQUERIA, DULCERIA, BOTANAS, MATERIAS PRIMAS, ARTICULOS PARA FIESTA Y GALLETAS</t>
  </si>
  <si>
    <t>CREMERIA, ABARROTES, Y VENTA DE HUEVO</t>
  </si>
  <si>
    <t>ABARROTES, CREMERIA Y VENTA DE HUEVO</t>
  </si>
  <si>
    <t>TELAS, BLANCOS Y RPOPITA DE NIÑOS DIOS</t>
  </si>
  <si>
    <t>JUGOS, LICUADOS, FRESAS CON CREMA, YOGHURT PREPARADO, AGUAS FRESCAS Y COKTELES DE FRUTAS</t>
  </si>
  <si>
    <t>JARCIERÍA, LOZA, PELTRE, CRISTALERÍA Y REGALOS</t>
  </si>
  <si>
    <t>CHILES SECOS, MOLE EN PASTA Y SUS DERIVADOS</t>
  </si>
  <si>
    <t>ABARROTES, CREMERIA Y  VENTA DE HUEVO</t>
  </si>
  <si>
    <t>ROPA HECHA, ARTICULOS PARA NOVIA Y REGALOS</t>
  </si>
  <si>
    <t>CARNICERIA Y TOCINERIA</t>
  </si>
  <si>
    <r>
      <t xml:space="preserve">Artículo 18. </t>
    </r>
    <r>
      <rPr>
        <i/>
        <sz val="8"/>
        <rFont val="Arial"/>
        <family val="2"/>
      </rPr>
      <t>Además de lo señalado en el artículo 14, los órganos político-administrativos, deberán mantener actualizada, de forma impresa para consulta directa y en los respectivos sitios de Internet, de acuerdo con sus funciones, según corresponda, la información respecto de los temas, documentos y políticas que a continuación se detallan:</t>
    </r>
  </si>
  <si>
    <r>
      <t xml:space="preserve">Fracción lX. </t>
    </r>
    <r>
      <rPr>
        <i/>
        <sz val="8"/>
        <rFont val="Arial"/>
        <family val="2"/>
      </rPr>
      <t>La información desagregada sobre el presupuesto que destinarán al rubro de mercados, así como el padrón de locatarios, nombre y ubicación de los mercados públicos en su demarcación territorial.
En esta fracción se publicará trimestralmente la información desagregada relativa al presupuesto asignado al rubro de los mercados localizados en la demarcación territorial de cada uno de los Órganos político-administrativos .
Asimismo, además de la relación de mercados públicos, por cada mercado se deberá incluir el padrón de locatarios.</t>
    </r>
  </si>
  <si>
    <t>Padrón de locatarios del Mercado “Central Tláhuac”</t>
  </si>
  <si>
    <t>Padrón de locatarios del Mercado “Tipico Regional”</t>
  </si>
  <si>
    <t>Padrón de locatarios del Mercado “Santa Cecilia”</t>
  </si>
  <si>
    <t>Padrón de locatarios del Mercado “San José”</t>
  </si>
  <si>
    <t>Padrón de locatarios del Mercado “Tlaltenco”</t>
  </si>
  <si>
    <t>Padrón de locatarios del Mercado “Selene”</t>
  </si>
  <si>
    <t>Padrón de locatarios del Mercado “Ampliación Selene”</t>
  </si>
  <si>
    <t>Padrón de locatarios del Mercado “Santa Catarina”</t>
  </si>
  <si>
    <t>Padrón de locatarios del Mercado “Zapotitlán”</t>
  </si>
  <si>
    <t>Padrón de locatarios del Mercado “Zapotitla”</t>
  </si>
  <si>
    <t>Padrón de locatarios del Mercado “Olivos”</t>
  </si>
  <si>
    <t>Padrón de locatarios del Mercado “Nopalera”</t>
  </si>
  <si>
    <t>Padrón de locatarios del Mercado “Estación”</t>
  </si>
  <si>
    <t>Padrón de locatarios del Mercado “Miguel Hidalgo”</t>
  </si>
  <si>
    <t>Padrón de locatarios del Mercado “General Felipe Astorga Ochoa”</t>
  </si>
  <si>
    <t>Padrón de locatarios del Mercado “San Juan Ixtayopan”</t>
  </si>
  <si>
    <t>Padrón de locatarios del Mercado “Mixquic”</t>
  </si>
  <si>
    <t>DEL MAR</t>
  </si>
  <si>
    <t>Padrón de locatarios del Mercado “Del Mar”</t>
  </si>
  <si>
    <t>CLAUDIA FONSECA ARGUMEDO</t>
  </si>
  <si>
    <t>MARISCOS EN GENERAL, PESCADOS, MOJARRAS, REFRESCOS, CALDOS DE GALLINA Y POZOLE</t>
  </si>
  <si>
    <t>XOCHITL BLANCO LUGO</t>
  </si>
  <si>
    <t>POZOLE, TOSTADAS, PAMBAZOS, FLAUTAS, ATOLE, CAFÉ Y REFRESCOS</t>
  </si>
  <si>
    <t>ISABEL CAMACHO RIVERA</t>
  </si>
  <si>
    <t>MARINA CONCEPCIÓN PUEBLA LOZANO</t>
  </si>
  <si>
    <t>CARNES ASADAS CALDO DE POLLO, QUESO FUNDIDO Y MARISCOS EN GENERAL</t>
  </si>
  <si>
    <t>EFREN BLANCO GARCÍA</t>
  </si>
  <si>
    <t>SUPERFICIE 8M2,  PLANCHA DE CONCRETO, UBICADA EN LA LATERAL IZQUIERDA</t>
  </si>
  <si>
    <t>PESCADOS FRITOS EN GENERAL, MARISCOS, PAPAS FRITAS Y REFRESCOS</t>
  </si>
  <si>
    <t>IVAN RIVAS CASTAÑEDA</t>
  </si>
  <si>
    <t>SUPERFICIE 8M2, PLANCHA DE CONCRETO, UBICADO EN LATERAL IZQUIERDO ESQUINA.</t>
  </si>
  <si>
    <t>PESCADOS FRITOS MARISCOS EN GENERAL, PAPAS FRITAS Y REFRESCOS</t>
  </si>
  <si>
    <t>YAZMIN RIVAS CASTAÑEDA</t>
  </si>
  <si>
    <t>ADMINISTRACION</t>
  </si>
  <si>
    <t>SUPERFICIE DE 7M2, PLANCHA DE CONCRETO, UBICADA EN VERTICAL  ENTRANDO DE FRENTE AL MERCADO AL FONDO</t>
  </si>
  <si>
    <t>TAMALES, ATOLE FLAUTAS, PAMBAZOS, TOSTADAS, REFRESCOS, CAFÉ PLATANOS FRITOS CALDOS DE POLLO, CALDOS DE GALLINA, CHULETAS ALAMBRES</t>
  </si>
  <si>
    <t>BEATRIZ CASTAÑEDA GALICIA</t>
  </si>
  <si>
    <t>SUPERFICIE 6M2, PLANCHA DE CONCRETO, UBICADA EN LA VERTICAL ALFONDO DEL MERCADO</t>
  </si>
  <si>
    <t>MARIA EUGENIA BLANCO LUGO</t>
  </si>
  <si>
    <t>HAMBURGUESAS, TORTAS, LICUADOS, CARNES PREPARADAS, HOT-DOG, ESKIMOS, MALTEADAS, AGUAS Y COCKTELES DE FRUTAS</t>
  </si>
  <si>
    <t>MARGARITO TEQUITLALPAN MORALES</t>
  </si>
  <si>
    <t>QUESADILLAS, PAMBAZOS, TOSTADAS, SOPES , REFRESCOS Y CAFÉ</t>
  </si>
  <si>
    <t>CLAUDIA TEQUITLALPAN  MORALES</t>
  </si>
  <si>
    <t>SUPERFICIE DE 10M2, PLANCHA DE CONCRETO, UBICADA EN LA VERTICAL ALFONDO DEL MERCADO</t>
  </si>
  <si>
    <t>SUPERFICIE DE 7M2, PLANCHA DE CONCRETO UBICADA EN LA VERTICAL ALFONDO DEL MERCADO</t>
  </si>
  <si>
    <t>FUENTE DE SODAS, TORTAS Y HAMBURGUESAS</t>
  </si>
  <si>
    <t>SUPERFICIE DE 6M2, PLANCHA DE CONCRETO FORRADA DE AZULEJO, TOLDO DE MADERA, UBICADA EN VERTICAL ALFONDO DEL MERCADO</t>
  </si>
  <si>
    <t>PALOMITAS, PLATANOS FRITOS, TAMALES, CHICHARRONES DE HARINA PREPARADOS, ATOLE Y CAFÉ</t>
  </si>
  <si>
    <t>ANGELES MARTINEZ JIMENEZ</t>
  </si>
  <si>
    <t>SUPERFICIE DE 7M2, PLANCHA DE CONCRETO, UBICADA EN CONTRA ESQUINA DE LADO IZQUIERDO</t>
  </si>
  <si>
    <t>PIZZAS Y REFRESCOS</t>
  </si>
  <si>
    <t>MAURICIO MEDINA VILLANA</t>
  </si>
  <si>
    <t>SINCRONIZADAS, PECHUGAS, ALAMBRES, MARINAS, QUESOS FUNDIDOS, PESCADOS Y MARISCOS</t>
  </si>
  <si>
    <t>ESPERANZA ALMA RODRIGUEZ VEGA</t>
  </si>
  <si>
    <t>SUPERFICIE 7M2,  PLANCHA DE CONCRETO, UBICADA EN LATERAL DERECHO</t>
  </si>
  <si>
    <t>CALDO DE POLLO, ENCHILADAS, CARNES ASADAS, ALAMBRES, MIXITES, CAFÉ Y ATOLE</t>
  </si>
  <si>
    <t>FEDERICO ARGUMEDO HIDALGO</t>
  </si>
  <si>
    <t>SUPERFICIE 6M2, PLANCHA DE ALUMINIO Y TOLDO DE PLASTICO, UBICADO EN LATERAL DERECHO</t>
  </si>
  <si>
    <t>SUPERFICIE 7M2, PLANCHA DE CONCRETO, UBICADA EN LATERAL DERECHO</t>
  </si>
  <si>
    <t>PESCADO FRITO, MARISCOS EN GENERAL, PAPAS FRITAS Y REFRESCOS</t>
  </si>
  <si>
    <t>FANY BEATRIZ RIVAS CASTAÑEDA</t>
  </si>
  <si>
    <t>FUENTE DE SODAS, SANDWICHES, HOT-DOG, CHAPUCHINA Y PANCITA</t>
  </si>
  <si>
    <t>CIRA LUGO TORRES</t>
  </si>
  <si>
    <t>SUPERFICIE DE 7M2, PLANCHA DE CONCRETO, UBICADO EN LATERAL DERECHO</t>
  </si>
  <si>
    <t>ELOTES PREPARADOS, ESQUITES, CHELE ATOLE Y REFRESCOS</t>
  </si>
  <si>
    <t>EFREN BLANCO LUGO</t>
  </si>
  <si>
    <t>TACOS ALPASTOR, SUADERO, CABEZA , CARNITAS Y REFRESCOS</t>
  </si>
  <si>
    <t>EMILIO RODRIGUEZ SANTANA</t>
  </si>
  <si>
    <t>TACOS ALPASTOR, SUADERO, CABEZA  Y REFRESCOS</t>
  </si>
  <si>
    <t>DAMIANA VAZQUEZ RAMOS</t>
  </si>
  <si>
    <t>SUPERFICIE 4M2, MOSTRADOR, UBICADA EN LATERAL DERECHO</t>
  </si>
  <si>
    <t>FUENTE DE SODAS, POSTRES, GELATINAS, HAMBURGUESAS, PIZZAS Y CAFÉ EN TODOS SUS ESTILOS</t>
  </si>
  <si>
    <t>GERARDO FRANCISCO CRUZ CAMACHO</t>
  </si>
  <si>
    <t>LUISA FERNANDA CRUZ CAMACHO</t>
  </si>
  <si>
    <t xml:space="preserve">SUPERFICIE 7M2, MOSTRADOR Y REFRIGERADOR, UBICADO EN LATERAL DERECHO </t>
  </si>
  <si>
    <t>GELATINAS, POSTRES Y PASTELES</t>
  </si>
  <si>
    <t>MARIA LUISA CRUZ CAMACHO</t>
  </si>
  <si>
    <t>DULCES, JUGOS, LICUADOS Y POSTRES</t>
  </si>
  <si>
    <t>FRANCISCO RODRIGUEZ ARIAS</t>
  </si>
  <si>
    <t>SUPERFICIE 7M2,  REFRIGERADOR DE MOSTRADOR, UBICADO EN LATERAL DERECHO</t>
  </si>
  <si>
    <t>SUPERFICIE 10M2, REFRIGERADOR DE MOSTRADOR, UBIDADO EN LATERAL DERECHO</t>
  </si>
  <si>
    <t>PASTELES, POSTRES Y CAFÉ</t>
  </si>
  <si>
    <t>MARIA TRINIDAD VILLADA JIMENEZ</t>
  </si>
  <si>
    <t>SUPERFICIE DE 7M2, PLANCHA DE CONCRETO FORRADA DE AZULEJO, ENTRANDO AL MERCADO DE LADO IZQUIERDO</t>
  </si>
  <si>
    <t>SUPERFICIE DE 7M2, PLANCHA DE CONCRETO, ENTRANDO AL MERCADO DE LADO IZQUIERDO</t>
  </si>
  <si>
    <t>SUPERFICIE DE 7 M2, PLANCHA DE CONCRETO, ENTRANDO AL MERCADO DE LADO IZQUIERDO</t>
  </si>
  <si>
    <t>SUPERFICIE DE 6M2, PLANCHA DE CONCRETO, ENTRANDO AL MERCADO  DE LADO IZQUIERDO</t>
  </si>
  <si>
    <t>SUPERFICIE DE 7 M2 Y CUENTA CON DOS PLANCHAS DE CONCRETO Y AZULEJO, UBICADO EN LATERAL IZQUIERDO</t>
  </si>
  <si>
    <t>ABARROTES,CREMERIA,SALCHICHONERIA, HUEVO Y SEMILLAS</t>
  </si>
  <si>
    <t>ABARROTES, CREMERIA Y SALCHICHONERIA</t>
  </si>
  <si>
    <t>CREMERIA, SALCHICHONERIA Y ABARROTES</t>
  </si>
  <si>
    <t>CARNICERIA</t>
  </si>
  <si>
    <t>TOCINERIA</t>
  </si>
  <si>
    <t>DULCERIA, MATERIAS PRIMAS Y CIGARROS</t>
  </si>
  <si>
    <t>DULCERIA, MATERIAS  PRIMAS, CIGARROS  Y  ARTICULOS PARA FIESTAS</t>
  </si>
  <si>
    <t>BONETERIA, ROPA HECHA EN GENERAL Y  REGALOS</t>
  </si>
  <si>
    <t>JOYERIA DE FANTASIA, TELEFONIA CELULAR Y NOVEDADES</t>
  </si>
  <si>
    <t>BLANCOS, TELAS Y RETACERIA</t>
  </si>
  <si>
    <t>TORTILLERIA</t>
  </si>
  <si>
    <t>COMIDA</t>
  </si>
  <si>
    <t>TLAPALERIA Y ACCESORIOS PARA BICICLETAS</t>
  </si>
  <si>
    <t>ANTOJITOS MEXICANOS Y REFRESCOS EMBOTELLADOS</t>
  </si>
  <si>
    <t>JUGOS, LICUADOS, COKTELES DE FRUTAS Y TORTAS</t>
  </si>
  <si>
    <t>BARBACOA</t>
  </si>
  <si>
    <t>MIXIOTES, PAMBAZOS, REFRESCOS, ATOLE, SOPES, QUESADILLAS, TOSTADAS Y TACOS.</t>
  </si>
  <si>
    <t>CARNITAS Y CHICHARRON</t>
  </si>
  <si>
    <t>BONETERIA Y ROPA HECHA</t>
  </si>
  <si>
    <t>TELAS, BLANCOS Y MERCERIA</t>
  </si>
  <si>
    <t>DERIVADOS DEL PAPEL, PAÑALES DESECHABLES, PERFUMERIA Y ARTICULOS DE BELLEZA</t>
  </si>
  <si>
    <t>MERCERIA Y BONETERIA</t>
  </si>
  <si>
    <t>FRUTAS Y LEGUMBRES</t>
  </si>
  <si>
    <t>VERDURAS</t>
  </si>
  <si>
    <t>PERFUMERIA, REGALOS, BONETERIA Y ROPA HECHA EN GENERAL</t>
  </si>
  <si>
    <t xml:space="preserve">JUGOS, LICUADOS, TORTAS, HAMBURGUESAS, HOT DOGS, COCTEL DE FRUTAS, POSTRES, PIZZAS, SINCRONIZADAS, SOPAS INSTANTANEAS, PALOMITAS DE MICROONDAS Y CAFÉ </t>
  </si>
  <si>
    <t>CHILES SECOS, MOLE EN PASTA, ABARROTES Y HUEVO</t>
  </si>
  <si>
    <t>PALETERIA, NEVERIA, AGUAS FRESCAS Y POSTRES</t>
  </si>
  <si>
    <t>POLLO PARTIDO</t>
  </si>
  <si>
    <t>MOLES, CHILES SECOS, DULCES A GRANEL  Y ESPECIAS</t>
  </si>
  <si>
    <t>FORRAJES, SEMILLAS Y HUEVO</t>
  </si>
  <si>
    <t>VISCERAS</t>
  </si>
  <si>
    <t>POLLERIA Y ROSTICERIA</t>
  </si>
  <si>
    <t>ARTICULOS  DEPORTIVOS, JUGUETES, PAPELERIA Y REGALOS</t>
  </si>
  <si>
    <t>CALZADO,  ARTICULOS  DE PIEL Y ARTICULOS PARA EL ASEO DE CALZADO</t>
  </si>
  <si>
    <t>CALZADO, MOCHILAS Y BOLSAS</t>
  </si>
  <si>
    <t>FORRAJES, SEMILLAS, ABARROTES, ALIMENTOS Y ACCESORIOS PARA MASCOTAS</t>
  </si>
  <si>
    <t>15 Y 16</t>
  </si>
  <si>
    <t>9 y 10</t>
  </si>
  <si>
    <t>SUPERFICIE 6M2, BARDAS LATERALES, LOZA Y CORTINA, UBICADO EN ENTRADA PRINCIPAL LADO NORTE</t>
  </si>
  <si>
    <t>CALZADO</t>
  </si>
  <si>
    <t>SUPERFICIE 6ME, BARDAS LATERALES, LOZA Y CORTINA UBICADO EN ENTRADA PRINCIPAL LADO NORTE</t>
  </si>
  <si>
    <t>ARTICULOS PARA EL HOGAR Y PALSTICOS EN GENERAL</t>
  </si>
  <si>
    <t>VENANCIO FRAGOSO SANCHEZ</t>
  </si>
  <si>
    <t>BONETERIA, CORSETERIA Y LENCERÍA</t>
  </si>
  <si>
    <t>TOMASA VALDEZ MARTÍNEZ</t>
  </si>
  <si>
    <t>4 Y 5</t>
  </si>
  <si>
    <t>SUPERFICIE 10 M2, COTINA BARDAS LATERALES, LOZA Y PISO CON LOSETA, UBICADO ENTRADA PRINCIPAL LADO NORTE</t>
  </si>
  <si>
    <t>SUPERFICIE 5M2, CORTINA, BARDAS LATERALES, LOZA Y PISO CON LOSETA, UBICADO EN ENTRADA PRINCIPAL LADO NORTE</t>
  </si>
  <si>
    <t>ROPA HECHA, BONETERIA, MERCERÍA Y ARTICULOS PARA EL HOGAR</t>
  </si>
  <si>
    <t>GUADALUPE RODRÍGUEZ VALDEZ</t>
  </si>
  <si>
    <t>SUPERFICIE 15M2, BARDAS LATERALES, LOZA,  Y CORTINA, UBICADO EN ENTRADA PRINCIPAL LADO NORTE</t>
  </si>
  <si>
    <t>ABARROTES, SEMILLAS, MOLES Y CHILES SECOS</t>
  </si>
  <si>
    <t>ESTELA IRMA GRANADOS GARCES</t>
  </si>
  <si>
    <t>SUPERFICIE 10 M2, BARDAS LATERALES, LOZA  Y CORTINA, UBICADO ENTRADA PRINCIPAL LADO NORTE</t>
  </si>
  <si>
    <t>TOCINERÍA</t>
  </si>
  <si>
    <t>ANGEL MARTÍNEZ CHAVARRIA</t>
  </si>
  <si>
    <t>SUPERFICIE 10M2, BARDAS LATERALES, LOZA Y CORTINA, UBICADO ENTRADA PRINCIPAL LADO NORTE</t>
  </si>
  <si>
    <t>JORGE MARTÍNEZ MARTÍNEZ</t>
  </si>
  <si>
    <t>MANUEL MARTINEZ GARCÍA</t>
  </si>
  <si>
    <t>SUPERFICIE 14M2, BARDAS LATERALES, LOZA Y CORTINA, UBICADO EN ENTRADA PRINCIPAL LADO NORTE</t>
  </si>
  <si>
    <t>CARNICERÍA</t>
  </si>
  <si>
    <t>IGNACIO ARRIAGA</t>
  </si>
  <si>
    <t>JUAN ANTONIO CHAVARRIA MARTÍNEZ</t>
  </si>
  <si>
    <t>JAIME MARTÍNEZ BAENA</t>
  </si>
  <si>
    <t>MARIA DEL CARMEN MARTÍNEZ CHAVARRIA</t>
  </si>
  <si>
    <t>ADMINISTRACIÓN</t>
  </si>
  <si>
    <t>SUPERFICIE 10M2, BARDAS LATERALES, TECHO DE LAMINA Y CORTINA</t>
  </si>
  <si>
    <t>CREMERÍA, SALCHICHONERÍA Y ABARROTES</t>
  </si>
  <si>
    <t>VALENTE ANDRES RAMÍREZ CHAVARRIA</t>
  </si>
  <si>
    <t>17 Y 24</t>
  </si>
  <si>
    <t>SEMILLAS, CHILES SECOS EN PASTA, NOPALES Y ABARROTES</t>
  </si>
  <si>
    <t>DELIA JOSE JOSE</t>
  </si>
  <si>
    <t>SUPERFICIE 3M2, BARDAS LATERALES, TECHO DE LAMINA Y CORTINA UBICADO ENTRADA PRINCIPAL LADO NORTE</t>
  </si>
  <si>
    <t>SUPERFICIE 10 M2, CORTINA DE FRENTE Y LATERALES, TECHADO DE LAMINA, UBICADO ENTRADA PRINCIPAL LADO NORTE</t>
  </si>
  <si>
    <t>BONETERÍA</t>
  </si>
  <si>
    <t>MARIA ARCELIA RAMÍREZ CHAVARRIA</t>
  </si>
  <si>
    <t>19 Y 20</t>
  </si>
  <si>
    <t>SUPERFICIE 12 M2, BARDAS LATERALES, CORTINA, TECHADO DELAMINA, UBICADO ENTRADA PRINCIPAL LADO NORTE</t>
  </si>
  <si>
    <t>SHAMPOO, DESODORANTES, CREMAS PARA LA PIEL, MATERIAS PRIMAS, ABARROTES Y SEMILLAS</t>
  </si>
  <si>
    <t>SOCORRO CHAVARRIA MARTÍNEZ</t>
  </si>
  <si>
    <t>SUPERFICIE 6M2, BARDAS LATERALES, TECHO DE LAMINA Y CORTINA, UBICADO ENTRADA PRINCIPAL LADO NORTE</t>
  </si>
  <si>
    <t>MERCERÍA, JOYERÍA FALSA, ARTICULOS DE PIEL, REGALOS Y JUGUETES</t>
  </si>
  <si>
    <t>EFRAIN CHAVARRIA CHAVARRIA</t>
  </si>
  <si>
    <t>ROPA HECHA</t>
  </si>
  <si>
    <t>MARIA DOLORES PEÑA Y VERA</t>
  </si>
  <si>
    <t>CERRAJERÍA</t>
  </si>
  <si>
    <t>EMILIO ALEJANDRO MENESES RESENDIZ</t>
  </si>
  <si>
    <t>PEDRO MARTÍNEZ PIÑA</t>
  </si>
  <si>
    <t>26,27 Y 28</t>
  </si>
  <si>
    <t>SUPERFICIE 19M2,  BARDAS LATERALES, TECHO DE LAMINA, 3 CORTINAS AL FRENTE, UBICADO ENTRADA PRINCIPAL</t>
  </si>
  <si>
    <t>SEMILLAS, CHILES SECOS, MOLES, ESPECIES, MOLINO PARA CHILES Y SUS DERIVADOS</t>
  </si>
  <si>
    <t>VALENTE CHAVARRIA JIMENEZ</t>
  </si>
  <si>
    <t>JUANA VALDES FLORES</t>
  </si>
  <si>
    <t>30,31</t>
  </si>
  <si>
    <t>SUPERFICIE 13 M2, BARDAS LATERALES, TECHO DE LAMINA Y CORTINA DE ACERO, UBICADO ENTRADA PRINCIPAL</t>
  </si>
  <si>
    <t>JOSE ANTONIO MARTÍNZ CHAVARRIA</t>
  </si>
  <si>
    <t>SUPERFICIE 8 M2, BARDAS LATERALES, TECHO DE LAMINA Y CORTINA DE ACERO, UBICADO ENTRADA PRINCIPAL</t>
  </si>
  <si>
    <t>ARTÍCULOS PARA EL HOGAR REGALOS, BONETERIA Y JUGUETES</t>
  </si>
  <si>
    <t>ELVIA DE LA ROSA GRANADOS</t>
  </si>
  <si>
    <t>POLLO PARTIDO Y HUEVO</t>
  </si>
  <si>
    <t>SUPERFICIE 8M2, BARDAS LATERALES, TECHO DE LAMINA Y PLANCHA DE CONCRETO, UBICADO EN ENTRADA PRINCIPAL LADO DERECHO</t>
  </si>
  <si>
    <t>MARIA ESTHER LUNA PALACIOS</t>
  </si>
  <si>
    <t>SUPERFICIE 8 M2, BARDAS LATERALES, TECHO DE LAMINA Y CORTINA DE ACERO, UBICADO ENTRADA PUERTA IZQUIERDA</t>
  </si>
  <si>
    <t>MERCERÍA Y TELAS</t>
  </si>
  <si>
    <t>CLAUDIA RAMÍREZ ARIAS</t>
  </si>
  <si>
    <t>SUPERFICIE 7 M2, PLANCHA DE CONCRETO Y BARDAS LATERALES, UBICADO ENTRANDO PUERTA IZQUIERDA</t>
  </si>
  <si>
    <t>PAÑALES Y ARREGLOS FLORALES</t>
  </si>
  <si>
    <t>SUPERFICIE 7 M2, CORTINA, BARDAS LATERALES, UBICADO ENTRANDO PUERTA IZQUIERDA</t>
  </si>
  <si>
    <t>JARCERIA Y JUGUETES</t>
  </si>
  <si>
    <t>SUPERFICIE 9M2, CORTINA DE ACERO, BARDAS LATERALES, UBICADO ENTRANDO PUERTA IZQUIERDA</t>
  </si>
  <si>
    <t>TELAS Y ENCAJES</t>
  </si>
  <si>
    <t>NICOLAS DE LOS SANTOS RODRÍGUEZ</t>
  </si>
  <si>
    <t>SUPERFICIE 7 M2, BARDAS LATERALES, PLANCHA DE CONCRETO, UBICADO ENTRANDO PUERTA IZQUIERDA</t>
  </si>
  <si>
    <t>PESCADOS Y MARISCOS</t>
  </si>
  <si>
    <t>AGUSTINA RODRÍGUEZ CHAVARRIA</t>
  </si>
  <si>
    <t>SUPERFICIE 6M2, CORTINA DE ACERO, BARDAS LATERALES, UBICADO ENTRANDO PUERTA IZQUIERDA</t>
  </si>
  <si>
    <t>POLLO Y DERIVADOS</t>
  </si>
  <si>
    <t>RIGOBERTO SANTIAGO MARTÍNEZ</t>
  </si>
  <si>
    <t>SUPERFICIE 7M2, BARDAS LATERALES, PLANCHA DE CEMENTO, UBICADO ENTRANDO PUERTA IZQUIERDA</t>
  </si>
  <si>
    <t>SERGIO PEREZ NAPOLES</t>
  </si>
  <si>
    <t>SUPERFICIE 7M2, BARDAS LATERALES, TECHO DE LAMINA Y CORTINA, UBICADO ENTRANDO PUERTA IZQUIERDA</t>
  </si>
  <si>
    <t>DULCES, REFRESCOS EMBOTELLADOS Y ARTÍCULOS PARA FIESTA</t>
  </si>
  <si>
    <t>JUAN PABLO CHAVARRIA JIMENEZ</t>
  </si>
  <si>
    <t>MARIA DEL REFUGIO CHAVARRIA JIMENEZ</t>
  </si>
  <si>
    <t>DULCES, GELATINAS Y REFRESCOS</t>
  </si>
  <si>
    <t>MARIANA JUAREZ RICARDO</t>
  </si>
  <si>
    <t>SUPERFICIE 6M2, BARDAS LATERALES, UBICADO ENTRANDO PUERTA IZQUIERDA</t>
  </si>
  <si>
    <t>ANTOJITOS, TAMALES Y ATOLE</t>
  </si>
  <si>
    <t>MARIA SIMONA RIOS LABRADO</t>
  </si>
  <si>
    <t>JUANA LUNA PALACIOS</t>
  </si>
  <si>
    <t>SUPERFICIE 7M2, PLANCHA DE CONCRETO, BARDAS LATERALES, UBICADO ENTRANDO PUERTA IZQUIERDA</t>
  </si>
  <si>
    <t>SUPERFICIE 11M2, CORTINA DE FRENTE, CORTINA TRASCERA, TECHO DE LAMINA, PISO DE LOSETA, UBICADO ENTANDO PUERTA IZQUIERDA</t>
  </si>
  <si>
    <t>COMIDA, ANTOJITOS Y REFRESCOS EMBOTELLADOS</t>
  </si>
  <si>
    <t>MARIBEL MONTES GALICIA</t>
  </si>
  <si>
    <t>JUANA GALICIA RODRÍGUEZ</t>
  </si>
  <si>
    <t>SUPERFICIE 6M2, CORTINA DE ACERO, BARDAS LATERALES Y TECHO DE LAMINA, UBICADO ENTRANDO PUERTA IZQUIERDA</t>
  </si>
  <si>
    <t>JUGOS, LICUADOS, HAMBURGUESAS Y POSTRES</t>
  </si>
  <si>
    <t>MARIA DE JESUS CHAVARRIA JIMENEZ</t>
  </si>
  <si>
    <t>MATERIAS PRIMAS Y DERIVADOS</t>
  </si>
  <si>
    <t>FRANCISCO CHAVARRIA JIMENEZ</t>
  </si>
  <si>
    <t>MARIA ELENA MORALES GONZALEZ</t>
  </si>
  <si>
    <t>ABARROTES Y MATERIAS PRIMAS</t>
  </si>
  <si>
    <t>VALENTE JUAN CHAVARRIA MARTÍNEZ</t>
  </si>
  <si>
    <t>FLORES NATURALES</t>
  </si>
  <si>
    <t>DELIA CRUZ PEÑA MARTÍNEZ</t>
  </si>
  <si>
    <t>SUPERFICIE 6M2, BARDAS LATERALES, PLANCHA DE CONCRETO Y TECHO DE LAMINA, UBICADO ENTRANDO PUERTA IZQUIERDA</t>
  </si>
  <si>
    <t>SUPERFICIE 6M2, BARDAS LATERALES, TECHO DE LAMINA Y CORTINA, UBICADO ENTRADO PUERTA IZQUIERDA</t>
  </si>
  <si>
    <t>NARCISO DE LA ROSA GRANADOS</t>
  </si>
  <si>
    <t>PLASTICOS DE POLIETILENO, BOLSAS, HULES Y DERIVADOS</t>
  </si>
  <si>
    <t>SUPERFICIE 6M2, PLANCHA DE CONCRETO, UBICADO ENTRANDO PUERTA IZQUIERDA</t>
  </si>
  <si>
    <t>ROPA HECHA, MERCERÍA Y REGALOS</t>
  </si>
  <si>
    <t>SUPERFICIE 6M2, BARDAS LATERALES, CORTINA, TECHO DE LAMINA, UBICADO ENTRANDO PUERTA IZQUIERDA</t>
  </si>
  <si>
    <t>ELIOT ARMANDO ROMERO SANDOVAL</t>
  </si>
  <si>
    <t>SUPERFICIE 6M2, CORTINA DE ACERO, BARDAS LATERALES, TECHO DE LAMINA, UBICADO ENTRANDO PUERTA IZQUIERDA</t>
  </si>
  <si>
    <t>REGALOS, ARTESANIAS Y DISFRACES</t>
  </si>
  <si>
    <t>SUPERFICIE, BARDAS LATERALES, TECHO DE LAMINA, CORTINA DE ACERO, UBICADO ENTRANDO PUERTA IZQUIERDA</t>
  </si>
  <si>
    <t>CORSETERIA, COSMETICOS Y ROPA HECHA</t>
  </si>
  <si>
    <t>MARICELA DE LOS SANTOS RODRÍGUEZ</t>
  </si>
  <si>
    <t>SUPERFICIE 6M2, BARDAS LATERALES, TECHO DE LAMINA, CORTINA, UBICADO ENTRANDO PUERTA IZQUIERDA</t>
  </si>
  <si>
    <t>COSMETICOS, JOYERIA DE FANTASIA, PAPELERIA Y REGALOS</t>
  </si>
  <si>
    <t>PETRA GUADALUPE CHAVARRIA VALDES</t>
  </si>
  <si>
    <t>TLAPALERÍA, ARTICULOS ELECTRICOS, PLOMERIA Y PAPELERIA</t>
  </si>
  <si>
    <t>IDELFONSO SALAS CHAVARRIA</t>
  </si>
  <si>
    <t>BARBACOA, TACOS DE CARNITAS Y REFRESCOS</t>
  </si>
  <si>
    <t>SANDY LIZBETH BARDAS JOSE</t>
  </si>
  <si>
    <t>SUPERFICIE 6M2, BARDAS LATERALES, TECHO DE LAMINA Y CORTINA UBICADO ENTRANDO PUERTA IZQUIERDA</t>
  </si>
  <si>
    <t>CHILES SECOS, MOLES EN PASTA Y DERIVADOS Y SEMILLAS</t>
  </si>
  <si>
    <t>ALMA DELIA VARGAS JOSE</t>
  </si>
  <si>
    <t>MARGARITO VARGAS MIÑON</t>
  </si>
  <si>
    <t>SUPERFICIE 17M2, BARDAS LATERALES, CORTINA, LOZA, UBICADO ENTRANDO PUERTA IZQUIERDA</t>
  </si>
  <si>
    <t>ANTOJITOS MEXICANOS</t>
  </si>
  <si>
    <t>SUPERFICIE 24M2, BARDAS LATERALES, LOZA, UBICADO ENTANDO PUERTA IZQUIERDA</t>
  </si>
  <si>
    <t>SUPERFICIE6M2, BARDAS LATERALES, TECHO DE LAMINA Y CORTINA, UBICADO ENTRANDO PUERTA IZQUIERDA</t>
  </si>
  <si>
    <t>SEMILLAS, FORRAJES, CHILES SECOS, MOLES EN PASTA Y ESPECIES</t>
  </si>
  <si>
    <t>RAUL DE LOS SANTOS MARTÍNEZ</t>
  </si>
  <si>
    <t>SUPERFICIE 6M2, BARDAS LATERALES, TECHO DE LAMINA, CORTINA, UBICADO PASILLO PUERTA CENTRAL</t>
  </si>
  <si>
    <t>SUPERFICIE 6M2, BARDAS LATERALES, TECHO DE LAMINA YCORTINA, PASILLO PUERTA CENTRAL</t>
  </si>
  <si>
    <t xml:space="preserve">AGUA PURIFICADA   </t>
  </si>
  <si>
    <t>GERARDO CHAVARRIA JIMENEZ</t>
  </si>
  <si>
    <t>carniceria y tocinería</t>
  </si>
  <si>
    <t>vicencio flores reyes</t>
  </si>
  <si>
    <t>superficie 11 m2, entrando pasillo izquierdo, tiene cortina, techado con lámina, piso de cemento, división con ladrillo</t>
  </si>
  <si>
    <t>superficie 11 m2, entrando pasillo izquierdo, tiene cortina, techado con lámina, piso de cemento, división con ladrillo, ubicado en pasillo izquierdo</t>
  </si>
  <si>
    <t>Caniceria y Tocineria</t>
  </si>
  <si>
    <t>Itzel Monserrat Padilla Castro</t>
  </si>
  <si>
    <t>Superficie 11 m2, pasillo izquierdo, cortina, techo de lamina, division con ladrillo</t>
  </si>
  <si>
    <t>Oscar García Vazquez</t>
  </si>
  <si>
    <t>Semillas, Chiles Secos y Lacteos</t>
  </si>
  <si>
    <t>Paulina Martínez Cortes</t>
  </si>
  <si>
    <t>Superficie 11m2, pasillo izquierdo, plancha de concreto y división con ladrillo</t>
  </si>
  <si>
    <t>Pollo Partido</t>
  </si>
  <si>
    <t>Rosa Galicia Castillo</t>
  </si>
  <si>
    <t>Superficie 11 M2, pasillo izquierdo, cortina, techo de lamina, division con ladrillo</t>
  </si>
  <si>
    <t>Jarcieria, Plasticos y Regalos</t>
  </si>
  <si>
    <t>María Concepción Torres Morado</t>
  </si>
  <si>
    <t>Superficie 11m2, pasillo central, techo de lamina, division con ladrillo</t>
  </si>
  <si>
    <t>Jesus Padilla Lopez</t>
  </si>
  <si>
    <t>Gabriela Castro Gutierrez</t>
  </si>
  <si>
    <t>Superficie 11m2, pasillo central, techo de lamina, cortina y division con ladrillo</t>
  </si>
  <si>
    <t xml:space="preserve">Perfumeria, Mercería, Cosmeticos, Regalos, Joyeria </t>
  </si>
  <si>
    <t>Maria del Rocio Galicia Neri</t>
  </si>
  <si>
    <t>Ropa Hecha, Bonetería, Corcetería y Medias</t>
  </si>
  <si>
    <t>Genoveva Neri Morales</t>
  </si>
  <si>
    <t>Abarrotes, Cremería, Salchichonería, Huevo y Semillas</t>
  </si>
  <si>
    <t>José Guadalupe Duran Mendoza</t>
  </si>
  <si>
    <t>Superficie 11m2, techo de lamina, cortina, piso de cemento y divicion con ladrillo, pasillo central</t>
  </si>
  <si>
    <t>Superficie 11m2, techo de lamina, cortina, piso de cemento y divicion con ladrillo, entrando pasillo derecho</t>
  </si>
  <si>
    <t>Superficie 11m2, techo de lamina, cortina, plancha de concreto, divicion con ladrillo, entando pasillo derecho</t>
  </si>
  <si>
    <t>Abarrotes, semillas, Huevo, Cremería, Salchichoneria y Refrescos</t>
  </si>
  <si>
    <t>Erasmo Duran Mendoza</t>
  </si>
  <si>
    <t>Superficie 11m2, techo de lamina, cortina, mostrador, divición con ladrillo, entrando pasillo derecho</t>
  </si>
  <si>
    <t>Cremería, Salchichonería, Abarrotes, Huevo, Refresco Desechables</t>
  </si>
  <si>
    <t>Ana María Tamayo García</t>
  </si>
  <si>
    <t>José Martín Jimenez Gonzalez</t>
  </si>
  <si>
    <t>Superficie 11m2, techo de lamina, mostrador, division con ladrillo, entrando pasillo derecho</t>
  </si>
  <si>
    <t>Cremería, Abarrotes, Salchichonería y Huevo</t>
  </si>
  <si>
    <t>Superficie 11m2, techo de lamina, piso de cemento, cortina, division con ladrillo, mostrado, ubicado en pasillo derecho</t>
  </si>
  <si>
    <t>Mercería, Bonetería, Fantasía y Regalos</t>
  </si>
  <si>
    <t>Marcela Lopez Perez</t>
  </si>
  <si>
    <t>Cerrajería y Plomería</t>
  </si>
  <si>
    <t>Tortilleria con venta de salsas y Nopales Preparados</t>
  </si>
  <si>
    <t>Superficie 21m2, cortina, piso de cemento, division con ladrillo, ubicado en pasillo derecho</t>
  </si>
  <si>
    <t>Israel Quiroz Cruz</t>
  </si>
  <si>
    <t>Superficie 11m2, loza, piso de cemento, division con ladrillo, cortina, ubicado en pasillo derecho al fondo</t>
  </si>
  <si>
    <t>Antojitos Mexicanos, Comidas, Aguas y Refrescos</t>
  </si>
  <si>
    <t>Rosa María Gomez Espino</t>
  </si>
  <si>
    <t>Superficie 11m2, piso de cemento, cortina, loza, division con ladrillo, ubicado en pasillo derecho al fondo</t>
  </si>
  <si>
    <t>Cocina</t>
  </si>
  <si>
    <t>Teresa Martínez Mujica</t>
  </si>
  <si>
    <t>Miriam Martínez Sánchez</t>
  </si>
  <si>
    <t>Superficie 11m2, plancha de concreto, protección de herreria, ubicado en pasillo derecho lado izquierdo</t>
  </si>
  <si>
    <t>Legumbres, Verduras y Nopales</t>
  </si>
  <si>
    <t>Juana Antonia Aguilar Meza</t>
  </si>
  <si>
    <t>Superficie 11m2, techo de lamina, bardas laterales, ubicado en pasillo derecho</t>
  </si>
  <si>
    <t>Superficie 11m2, construcción de tabique, piso de cemento, ubicado en pasillo derecho</t>
  </si>
  <si>
    <t>Superficie 11m2, techo de loza, cortina metalica, piso de cemento, ubicado entrada principal lado izquierdo</t>
  </si>
  <si>
    <t>Papelería y Copias Fotostaticas</t>
  </si>
  <si>
    <t>María Susana Hernández Jimenez</t>
  </si>
  <si>
    <t>Abarrotes, Semillas, Dulces, Cremería, Salchichoneria, Lacteos y Huevo</t>
  </si>
  <si>
    <t>Monica Serna Pluma</t>
  </si>
  <si>
    <t>Superficie 11m2, techo de loza, cortina metalica, piso de loseta, ubicado entrando  puerta izquierda, lado izquierdo</t>
  </si>
  <si>
    <t>Materias Primas, Dulces, Abarrotes, Cremeria, Salchichoneria, Carnes Frias y Huevo</t>
  </si>
  <si>
    <t>Alfonso Alcantara Najera</t>
  </si>
  <si>
    <t>4 y 5</t>
  </si>
  <si>
    <t>Superficie 22m2, techo de loza, cotinas metalicas, piso de loseta, ubicado entando por puerta izquierda lado izquierdo</t>
  </si>
  <si>
    <t>Cremeria, Salchichoneria, Abarrotes, Semillas y Materias Primas</t>
  </si>
  <si>
    <t>Ciro Aguirre Cordoba</t>
  </si>
  <si>
    <t>Superficie 11m2, techo de loza, cotina, piso de loseta, ubicado entrando puerta izquierda lado izquierdo</t>
  </si>
  <si>
    <t>Tocineria</t>
  </si>
  <si>
    <t>Ana María del Carmen Gutierrez Chavez</t>
  </si>
  <si>
    <t>Superficie 11m2, loza, cortina, piso de loseta, ubicado entrando por pueta izquierda, lado izquierdo</t>
  </si>
  <si>
    <t>Tocienria</t>
  </si>
  <si>
    <t>Francisco Javier Velazco Rodriguez</t>
  </si>
  <si>
    <t>Dulces y Materias Primas</t>
  </si>
  <si>
    <t>Maurino Aguirre Cordoba</t>
  </si>
  <si>
    <t>Carniceria</t>
  </si>
  <si>
    <t>Silvia Edith Luna Sandoval</t>
  </si>
  <si>
    <t>Superficie 10m2, planchas, medios muros, cortina, piso de loseta, pileta al interior del local, ubicado entrando puerta izquierda lado derecho</t>
  </si>
  <si>
    <t>Elias Contreras Mejia</t>
  </si>
  <si>
    <t>Superficie 9m2, plancha de medio muro forrado con mosaico, pileta al interior del local, piso de cemento, ubicado pasillo central lado derecho</t>
  </si>
  <si>
    <t>Visceras</t>
  </si>
  <si>
    <t>Maria Salud Medina Becerra</t>
  </si>
  <si>
    <t>Anselmo Hernández Caballero</t>
  </si>
  <si>
    <t>Superficie 9m2, plancha de medio muro forrado con mosaico, piso de cemento, ubicado pasillo central lado derecho</t>
  </si>
  <si>
    <t>Pollo Partido y Rosticeria</t>
  </si>
  <si>
    <t>Esperanza Santillan Matínez</t>
  </si>
  <si>
    <t>Superficie 8.5m2, plancha de medio muro, forrada con mosaico, piso de cemento, ubicada pasillo central, lado derecho</t>
  </si>
  <si>
    <t>Ignacio Valdepaña Pineda</t>
  </si>
  <si>
    <t>Superficie 9m2, plancha de medio muro forrada con mosaico, piso de cento, ubicada en pasillo central lado derecho</t>
  </si>
  <si>
    <t>Barbacoa</t>
  </si>
  <si>
    <t>Candido Uribe Suarez</t>
  </si>
  <si>
    <t>Superficie 9m2, plancha de medio muro forrada con mosaico, piso de cemento, cortina y techo de lamina ubicado en pasillo central lado derecho</t>
  </si>
  <si>
    <t>Frutas y Legumbres</t>
  </si>
  <si>
    <t>María Joaquina Itube Perez</t>
  </si>
  <si>
    <t>Superficie 4m2, plancha de medio muro forrada con mosaico, piso de cemento, cortina y techo metalico</t>
  </si>
  <si>
    <t>Fernado Uribe Iturbe</t>
  </si>
  <si>
    <t>18 y 19</t>
  </si>
  <si>
    <t>Superficie 11m2, planchas de medio muro, medias cortinas y estructura metalica, ubicado entrando por puerta derecha lado derecho</t>
  </si>
  <si>
    <t>Mole en Pasta, Chiles Secos y Semillas</t>
  </si>
  <si>
    <t>Rosalba Cueto Valencia</t>
  </si>
  <si>
    <t>Superficie 9m2, estructura metalica, dos medias cortinas, con malla, ubicado entrando por puerta derecha lado derecho</t>
  </si>
  <si>
    <t>Peltre, Cristaleria, Aluminio, Loza, Articulos para el Hogar, Electrodomesticos y Jarcieria</t>
  </si>
  <si>
    <t>Mauro Benites Martínez</t>
  </si>
  <si>
    <t>Superficie 29m2, estructura metalica con malla y dos medias cortinas, ubicado entrando por pueta derecha lado derecho</t>
  </si>
  <si>
    <t>Moles, Chiles Secos, Semillas y Dulces</t>
  </si>
  <si>
    <t>Rosio Nambo Romero</t>
  </si>
  <si>
    <t>Superficie 9m2, plancha de medios muros, estructura metalica, dos cortinas, ubicado entrando puerta derecha, lado derecho</t>
  </si>
  <si>
    <t>Susana Estrada Nieto</t>
  </si>
  <si>
    <t>Superficie 8m2, plancha de medios muros, estructura metalica, dos cortinas, ubicado entrando puerta derecha, lado derecho</t>
  </si>
  <si>
    <t>Articulos para el Hogar, Aluminio, Peltre, Cristaleria y Electrodomesticos</t>
  </si>
  <si>
    <t>Graciela Rojas Lara</t>
  </si>
  <si>
    <t>Superficie 8m2, estructura metalia, piso lozeta, ubicado pasillo cental lado izquierdo</t>
  </si>
  <si>
    <t>Electrodomesticos, compra, venta, reparacion, refacciones y Tlapaleria</t>
  </si>
  <si>
    <t>Rodrigo Toledo Robles</t>
  </si>
  <si>
    <t>Superficie 7m2, estructura metalica, media plancha, piso de cemento, ubicado en pasillo central lado izquierdo</t>
  </si>
  <si>
    <t>Jarcieria y Articulos de Plastico</t>
  </si>
  <si>
    <t>Adriana Guadalupe Orenda Llaños</t>
  </si>
  <si>
    <t>Superficie 22m2, techo de loza, piso de loseta, cortina metalica, ubicado entrando por puerta derecha de lado izquierdo</t>
  </si>
  <si>
    <t>Tortilleria</t>
  </si>
  <si>
    <t>Cesar Adrian Moreno Chavez</t>
  </si>
  <si>
    <t>Superficie 11m2, Techo de loza, piso de loseta, cortina metalica, ubicado entrando por puerta derecha lado izquierdo</t>
  </si>
  <si>
    <t>Molino de Especies, Masa para Tamales y Materia Prima</t>
  </si>
  <si>
    <t>Miguel Angel Orenda Napoles</t>
  </si>
  <si>
    <t>Superficie 11m2, techo de loza, piso de cemento, media cortina, ubicado entrando por puerta derecha lado izquierdo</t>
  </si>
  <si>
    <t>Sara Moreno Cipres</t>
  </si>
  <si>
    <t>Calzado y Articulos para Deporte</t>
  </si>
  <si>
    <t>Saturnino Estrada Bargas</t>
  </si>
  <si>
    <t>Joyeria de fantasia, Perfumeria, Ceramica, Talabarteria y Regalos</t>
  </si>
  <si>
    <t>Maria Ludivina Reyes Castro</t>
  </si>
  <si>
    <t>Bonetería y Mercería</t>
  </si>
  <si>
    <t>Angela Castro Villafuerte</t>
  </si>
  <si>
    <t>Superficie 11m2, techo de loza, cortina, piso de loseta, ubicado entrando por puerta derecha lado izquierdo</t>
  </si>
  <si>
    <t>Joyeria, Novedades en fantasia, Cosmeticos y Talabarteria</t>
  </si>
  <si>
    <t>Gabriela Patricia Morales Rivera</t>
  </si>
  <si>
    <t>Superficie 11m2, techo de loza, piso losetad, plancha de medio muro, dos medias cortinas, ubicado entrando por puerta derecha lado izquierdo</t>
  </si>
  <si>
    <t>Aguas Frescas, Eskimos, Paleteria y Nevería</t>
  </si>
  <si>
    <t>Superficie 9m2, techo de loza, piso de loseta, dos plancha de medio  muro, dos medias cortinas, ubicado  al fondo lado izquierdo</t>
  </si>
  <si>
    <t>Carnitas, Chicharron, Comida, Sopes y Quesadillas</t>
  </si>
  <si>
    <t>Maria Guadalupe Hilda Contreras Martínez</t>
  </si>
  <si>
    <t>Superficie 9m2, techo de loza, piso de loseta, plancha de medio muro, dos medias cortinas, ubicado alfondo lado izquierdo</t>
  </si>
  <si>
    <t>Jugos, Licuados, Mariscos, Cocteles de Fruta, Aguas Gaseosas, Yogurth y Tortas</t>
  </si>
  <si>
    <t>Rafael Sánchez Morales</t>
  </si>
  <si>
    <t>Superficie 9m2, techo de loza, piso de lozeta, plancha  de medio muro, cortina, ubicado alfondo frente al pasillo principal</t>
  </si>
  <si>
    <t>Cocina y Antojitos</t>
  </si>
  <si>
    <t>Teresa de Jesus Olvera Uribe</t>
  </si>
  <si>
    <t>Superficie 7m2, techo de loza, piso de lozeta, cortina metalica, ubicado en vertical al fondo del mercado</t>
  </si>
  <si>
    <t>Ropa en General</t>
  </si>
  <si>
    <t>Ignaciia Rodríguez Zuazo</t>
  </si>
  <si>
    <t>Superficie 11m2, techo de loza, piso de lozeta, dos cortinas metalicas, ubicado pasillo central</t>
  </si>
  <si>
    <t>Ropa Confeccionada en general y Boneteria</t>
  </si>
  <si>
    <t>Jose Manuel Espinoza Salazar</t>
  </si>
  <si>
    <t>Superficie 10m2, plancha de medio muro, piso de lozeta, ubicado en pasillo central lado izquierdo</t>
  </si>
  <si>
    <t>Alvaro Aguirre Cordova</t>
  </si>
  <si>
    <t>Superficie 10m2, techo de loza, piso de cemento, dos cortinas, ubicado en pasillo central lado derecho</t>
  </si>
  <si>
    <t>Venta, Reparación de Relojes y Joyeria</t>
  </si>
  <si>
    <t>Lorenza Maria Ballesteros y Corona</t>
  </si>
  <si>
    <t>Superficie 9m2, techo de loza, piso de lozeta, planda de medio muro, cortinas, ubicado de lado derecho entrando por puerta lateral</t>
  </si>
  <si>
    <t>Licuados, Cocteles de Frutas, Tortas, Sincronizadas y Hamburguesas</t>
  </si>
  <si>
    <t>Maria Esther Martínez Ramírez</t>
  </si>
  <si>
    <t>Superficie 12m2, techo de loza, plancha con medio muro, cortina, ubicado de lado derecho entrando por puerta lateral</t>
  </si>
  <si>
    <t>Comida, Antojitos Mexicanos y Refresco Embotellado</t>
  </si>
  <si>
    <t>Reyna Bonola Lopez</t>
  </si>
  <si>
    <t>43 y 45</t>
  </si>
  <si>
    <t>Superficie 21m2, techo de loza, piso de lozeta, cortinas, ubicado de lado derecho entrando por puerta lateral al fondo del mercado</t>
  </si>
  <si>
    <t>Ropa en General y Regalos</t>
  </si>
  <si>
    <t>Hilda Chavez Medina</t>
  </si>
  <si>
    <t>Superficie 5m2, techo de loza, piso de lozeta, cortina, ubicado entrando por puerta lateral al fondo de lado izquierdo</t>
  </si>
  <si>
    <t>Ropa en General y Bonetería</t>
  </si>
  <si>
    <t>Catalina Gaytan Hernández</t>
  </si>
  <si>
    <t>Superficie 10m2, techo de loza, piso de lozeta, cortina, ubicado al fondo del mercado planta alta.</t>
  </si>
  <si>
    <t>Blancos y Textiles</t>
  </si>
  <si>
    <t>Jorge Mesinas Ballesteros</t>
  </si>
  <si>
    <t>Superficie 9m2, techo de loza, piso de lozeta, cortina, ubicado al fondo del mercado planta alta.</t>
  </si>
  <si>
    <t>Farmacia</t>
  </si>
  <si>
    <t>Jesus del Rocio Rangel Cazares</t>
  </si>
  <si>
    <t>Pescados, Mariscos y Cockteles Preparados</t>
  </si>
  <si>
    <t>Jorge Salazar Guzman</t>
  </si>
  <si>
    <t>Adriana Tinajero Herrera</t>
  </si>
  <si>
    <t>Superficie 13m2, piso de cemento, techo de lamina de asbesto y cortina</t>
  </si>
  <si>
    <t>Boneteria, Merceria y Regalos</t>
  </si>
  <si>
    <t>Gloria Rodríguez Palacios</t>
  </si>
  <si>
    <t>Superficie 13m2, piso de cemento, techo de lamina de vidrio y cortina</t>
  </si>
  <si>
    <t>Herbolaria y Articulos Misticos</t>
  </si>
  <si>
    <t>Adriana Juarez Ramirez</t>
  </si>
  <si>
    <t>Superficie 13m2, piso de lozeta, pared de azulejo sin techo, con cortina</t>
  </si>
  <si>
    <t>Pedro Gonzalez Martínez</t>
  </si>
  <si>
    <t>Superficie 13m2, piso de lozeta, pared de ladrillo, cortina, techo de lamina de fibra de vidrio</t>
  </si>
  <si>
    <t>Concepcion Edith Cano</t>
  </si>
  <si>
    <t>Superficie 13m2, piso de lozeta, techo de lamina de fibra de vidro, pared de ladrillo con cortina</t>
  </si>
  <si>
    <t>Carnicería</t>
  </si>
  <si>
    <t>Jose Maria Gonzalez Arteaga</t>
  </si>
  <si>
    <t>Cesar Abel Gonzalez Valencia</t>
  </si>
  <si>
    <t>Ropa Hecha y Boneteria</t>
  </si>
  <si>
    <t>Eusebia Bravo Martínez</t>
  </si>
  <si>
    <t>u</t>
  </si>
  <si>
    <t>Superficie 7m2,  piso de cemento, sin techo y bitrinas</t>
  </si>
  <si>
    <t>Productos Naturales y Herbolaria</t>
  </si>
  <si>
    <t>Alicia Cruz Rodriguez</t>
  </si>
  <si>
    <t>Superficie 7m2,  piso de cemento, sin techo, plancha de concreto</t>
  </si>
  <si>
    <t>Viscera</t>
  </si>
  <si>
    <t>Martin Juarez Carlos</t>
  </si>
  <si>
    <t>Superficie 7m2, piso de cemento, sin techo, plancha forrada de azulejo</t>
  </si>
  <si>
    <t>Maria Eugenia Ayala Valencia</t>
  </si>
  <si>
    <t>Carmen Peralta Madrid</t>
  </si>
  <si>
    <t>Pollo</t>
  </si>
  <si>
    <t>Beatriz Adriana Leon Leal</t>
  </si>
  <si>
    <t>Superficie 7m2, piso de cemento, techo de lamina galbanizada, paredes de maya y madera con cortina</t>
  </si>
  <si>
    <t>Forrajes, Semillas y Abarrotes</t>
  </si>
  <si>
    <t>Luz Elena Perez Gallegos</t>
  </si>
  <si>
    <t>Chiles Secos y Huevo</t>
  </si>
  <si>
    <t>Magali Cruz Rodríguez</t>
  </si>
  <si>
    <t>Superficie 7m2, piso de lozeta, techo de lamina, pared de ladrillo  y cortina</t>
  </si>
  <si>
    <t>Chiles Secos, Moles y Nopales</t>
  </si>
  <si>
    <t>Silvia Ibarra Gonzaga</t>
  </si>
  <si>
    <t>Chiles Secos Mole y Nopales</t>
  </si>
  <si>
    <t>Jose Luis Gomez Mondragon</t>
  </si>
  <si>
    <t>Superficie 7m2, piso de cemento, techo de lamina de fibra de brillo, cortina</t>
  </si>
  <si>
    <t>Flores, Articulos para Adornos y Cristaleria</t>
  </si>
  <si>
    <t>Maribel Lopez Peralta</t>
  </si>
  <si>
    <t>Superficie 9m2, piso de lozeta, techo de lamina, pared de ladrillo y cortina</t>
  </si>
  <si>
    <t>Perfumeria, Regalos y Boneteria</t>
  </si>
  <si>
    <t>Estela Rodriguez Cortez</t>
  </si>
  <si>
    <t>Maria del Socorro Mendoza Segura</t>
  </si>
  <si>
    <t>21 Y 22</t>
  </si>
  <si>
    <t>Superficie 14m2, piso de lozeta, techo de lamina, pared de ladrillo y cortina</t>
  </si>
  <si>
    <t>Salvador Cruz Rodríguez</t>
  </si>
  <si>
    <t>Superficie 14m2, piso de cemento, techo y pared de lamina  y cortina</t>
  </si>
  <si>
    <t>Blancos, Ropa Hecha y Hules de Plastico</t>
  </si>
  <si>
    <t>Alejandra Hernández Bravo</t>
  </si>
  <si>
    <t xml:space="preserve">Superficie 3m2, piso de lozeta, techo de loza, pared de ladrillo, plancha de azulejo y cortina </t>
  </si>
  <si>
    <t>Tacos y Refrescos</t>
  </si>
  <si>
    <t>Raymunda Barbara Ramírez</t>
  </si>
  <si>
    <t>Superficie 13m2, piso de lozeta, techo de loza, pared de ladrillo, plancha con azulejo y cortina</t>
  </si>
  <si>
    <t>Ostioneria</t>
  </si>
  <si>
    <t>Gerardo Flores Arana</t>
  </si>
  <si>
    <t>Superficie 7m2, piso de lozeta, techo de lamina, pared de ladrillo, cortina y malla</t>
  </si>
  <si>
    <t>Jarcieria, Plasticos y Jugueteria</t>
  </si>
  <si>
    <t>Rosa Isela Cruz Rodríguez</t>
  </si>
  <si>
    <t>Superficie 7m2, piso de cemento, techo de lamina, pared de ladrillo, cortina y malla</t>
  </si>
  <si>
    <t>Gabriela Cortez Cortez</t>
  </si>
  <si>
    <t>Semillas y Chiles Secos</t>
  </si>
  <si>
    <t>Pascual Ayala Valencia</t>
  </si>
  <si>
    <t>Chiles Secos, Mole en Pasta y Nopales</t>
  </si>
  <si>
    <t>Francisca Granados Silva</t>
  </si>
  <si>
    <t>Superficie 7m2, pared de lozeta, techo de lamina, pared con azulejo</t>
  </si>
  <si>
    <t>Ruben Gonzalez Arteaga</t>
  </si>
  <si>
    <t>Superficie 7m2, piso de lozeta, techo de lamina, pared con azulejo y cortina</t>
  </si>
  <si>
    <t>Abarrotes, Cremería, Salchichoneria y Huevo</t>
  </si>
  <si>
    <t>Eloi Martínez Nava</t>
  </si>
  <si>
    <t>Superficie 13 m2, piso de lozeta, techo de loza, pared de ladrillo y cortina</t>
  </si>
  <si>
    <t>Abarrotes, Forrajes, Semillas y Huevo</t>
  </si>
  <si>
    <t>María Margarita Ayala Valencia</t>
  </si>
  <si>
    <t>Superficie 12m2, piso lozeta, techo de loza, pared de ladrillo y cortina</t>
  </si>
  <si>
    <t>Abarrotes, Salchichoneria y Huevo</t>
  </si>
  <si>
    <t>Victor Manuel Ayala Valencia</t>
  </si>
  <si>
    <t>Superficie 17m2, piso de cemento, techo de loza, pared de ladrillo y cortina</t>
  </si>
  <si>
    <t>Materias Primas, Gelatinas, Postres, Dulces y Tabaqueria</t>
  </si>
  <si>
    <t>Maria Valencia Lopez</t>
  </si>
  <si>
    <t>Superficie 13m2, piso de lozeta, techo de lamina, pared de ladrillo y cortina</t>
  </si>
  <si>
    <t>Materias Primas y Dulces</t>
  </si>
  <si>
    <t>Zenon Cruz Romero</t>
  </si>
  <si>
    <t>Superficie 13m2, piso de cemento, techo de lamina y cortina</t>
  </si>
  <si>
    <t>Telas y Mercería</t>
  </si>
  <si>
    <t>Alejandro Meneses Ladino</t>
  </si>
  <si>
    <t>Superficie 13m2, piso de cemento, techo de loza, pared de ladrillo y cortina</t>
  </si>
  <si>
    <t>Arturo Alvarado Conde</t>
  </si>
  <si>
    <t>Superficie 13m2, piso de cemento, techo de loza, barra de concreto y cortina</t>
  </si>
  <si>
    <t>Areli Carrillo Rodríguez</t>
  </si>
  <si>
    <t>Comida, Antojitos y Refrescos</t>
  </si>
  <si>
    <t>Paula Lopez Marcos</t>
  </si>
  <si>
    <t>Superficie 13m2, piso de cemento, techo de loza, barra con azulejo y cortina</t>
  </si>
  <si>
    <t>Comida y Antojitos Mexicanos</t>
  </si>
  <si>
    <t>Domingo Flores Flores</t>
  </si>
  <si>
    <t>Jugos, Licuados y Tortas</t>
  </si>
  <si>
    <t>Rafael Navarro Romero</t>
  </si>
  <si>
    <t>Superficie 13m2, piso de lozeta, techo de lamina, pared de azueljo y cortina</t>
  </si>
  <si>
    <t>Norma Angelica Zurita Ledezma</t>
  </si>
  <si>
    <t>Superficie 17m2, piso de lozeta, sin techo, pare de azulejo y cortina</t>
  </si>
  <si>
    <t>Papeleria</t>
  </si>
  <si>
    <t>Ernestina Marin Antonio</t>
  </si>
  <si>
    <t>Paleteria</t>
  </si>
  <si>
    <t>Fernando Vazquez Tapia</t>
  </si>
  <si>
    <t>Superficie 13m2, piso de lozeta, techo de lamina, pared de ladrillo con cortina</t>
  </si>
  <si>
    <t>Antojitos Mexicanos</t>
  </si>
  <si>
    <t>Mari Carmen Becerril Rosas</t>
  </si>
  <si>
    <t>Superficie 9m2, piso de cemento, sin techo y cortina</t>
  </si>
  <si>
    <t>Reparacion Electrodomesticos</t>
  </si>
  <si>
    <t>Jose Felipe Oropeza Marcos</t>
  </si>
  <si>
    <t>Superficie 13m2, piso de cemento, pared de ladrillo y cortina</t>
  </si>
  <si>
    <t>Tlapaleria y Cerrajeria</t>
  </si>
  <si>
    <t>Salvador Hernandez Perez</t>
  </si>
  <si>
    <t>PAPELERIA Y REGALOS</t>
  </si>
  <si>
    <t>MIGUEL ANGEL MOLINA MARTÍNEZ</t>
  </si>
  <si>
    <t>TLAPALERIA</t>
  </si>
  <si>
    <t>MARGARITA JULIANA CONTRERAS BAYON</t>
  </si>
  <si>
    <t>MATERIAS PRIMAS, DULCERIA Y GELATINAS ELABORADAS</t>
  </si>
  <si>
    <t>FELICITAS ARINAS PEREZ</t>
  </si>
  <si>
    <t>MATERIAS PRIMAS Y DEPOSITO DE DULCES</t>
  </si>
  <si>
    <t>SILVESTRE REYES REYES</t>
  </si>
  <si>
    <t>BONETERIA, ROPA, Y PAÑAL DESECHABLE</t>
  </si>
  <si>
    <t>MARIA LUISA GARCÍA MARTAGON</t>
  </si>
  <si>
    <t>ROPA Y BONETERIA</t>
  </si>
  <si>
    <t>CARMEN AVILA SANTIAGO</t>
  </si>
  <si>
    <t>ROPA Y BONETERIA EN GENERAL</t>
  </si>
  <si>
    <t>BONETERIA Y ROPA EN GENERAL</t>
  </si>
  <si>
    <t>HERLINDA VAZQUEZ CRUZ</t>
  </si>
  <si>
    <t>NORMA MORALES TAPIA</t>
  </si>
  <si>
    <t>NOE RAMÍREZ</t>
  </si>
  <si>
    <t>CREMERIA Y SALCHICHONERIA</t>
  </si>
  <si>
    <t>DOLORES SILVESTRE CRUZ</t>
  </si>
  <si>
    <t>ROSA MARIA ROJAS GARCÍA</t>
  </si>
  <si>
    <t>JORGE FERNANDO CALDERON SILVESTRE</t>
  </si>
  <si>
    <t>JOSEFINA FRANCISCA GUTIERRZ TORRES</t>
  </si>
  <si>
    <t>JAVIER TOMAS RETANA GUTÍERREZ</t>
  </si>
  <si>
    <t>FUENTE DE SODAS</t>
  </si>
  <si>
    <t>CONSUELO TORRES RAVIELO</t>
  </si>
  <si>
    <t>BRAULIO ABAD OLIVOS</t>
  </si>
  <si>
    <t>IVON PEREZ SOTO</t>
  </si>
  <si>
    <t>MARIBEL PEREZ SOTO</t>
  </si>
  <si>
    <t>MARIA ELENA ABAD OLIVOS</t>
  </si>
  <si>
    <t>MIGUEL ROSAS CARRASCO</t>
  </si>
  <si>
    <t>MATILDE RUANA ABAD</t>
  </si>
  <si>
    <t>JESUS TREJO RIVERA</t>
  </si>
  <si>
    <t>ADAN FUENTES LÓPEZ</t>
  </si>
  <si>
    <t>ROSA MARIA VELAZQUEZ PEREZ</t>
  </si>
  <si>
    <t>JUAN GARCÍA HAMPARSUMIAN</t>
  </si>
  <si>
    <t>FELIPE MEDINA GARCÍA</t>
  </si>
  <si>
    <t>MARIO LUNA MEDINA</t>
  </si>
  <si>
    <t>LUIS EDUARDO GARCÍA REYES</t>
  </si>
  <si>
    <t>ZAPATERIA</t>
  </si>
  <si>
    <t>MARIA TRINIDAD CARRIO PARAMO</t>
  </si>
  <si>
    <t>JUAN MARTÍNEZ RODRÍGUEZ</t>
  </si>
  <si>
    <t>TERESA ISABEL SANTILLAN VALENCIA</t>
  </si>
  <si>
    <t>ARNULFO MUNDO GUERRERO</t>
  </si>
  <si>
    <t>FLORA LUCIA AGUILAR MENDEZ</t>
  </si>
  <si>
    <t>MANTELERIA, TELAS Y RETAZO</t>
  </si>
  <si>
    <t>MARIA IGNACIA LUNA HERNÁNDEZ</t>
  </si>
  <si>
    <t>LEOBARDO FELIPE AGUILAR CRUZ</t>
  </si>
  <si>
    <t>BONETERIA, TELAS Y BLANCOS</t>
  </si>
  <si>
    <t>MARTHA MEDINA GARCÍA</t>
  </si>
  <si>
    <t>QUINTILA GARCÍA VICTORIA</t>
  </si>
  <si>
    <t>MERCERIA, BONETERIA Y REGALOS</t>
  </si>
  <si>
    <t>MARIA SILVIA LUNA HERNÁNDEZ</t>
  </si>
  <si>
    <t>JOSÉ LUNA MENDOZA OLGUIN</t>
  </si>
  <si>
    <t>PATRICIA SÁNCHEZ TÉLLEZ</t>
  </si>
  <si>
    <t>PEDRO ROJAS SÁNCHEZ</t>
  </si>
  <si>
    <t>ANDRÉS DÍAZ MUNGUÍA</t>
  </si>
  <si>
    <t>DULCES, REVISTAS ATRASADAS Y RENTA DE PELICULAS</t>
  </si>
  <si>
    <t>CLAUDIA LUNA SANDOVAL</t>
  </si>
  <si>
    <t>MARÍA DE JESUS GONZÁLEZ ZIMBRÓN</t>
  </si>
  <si>
    <t>ARMANDO ALTAMIRANO VENEGAS</t>
  </si>
  <si>
    <t>PAPELERIA ,MUÑECOS DE PELUCHE Y REGALOS</t>
  </si>
  <si>
    <t>ALEJANDRA MARTÍNEZ CABELLO</t>
  </si>
  <si>
    <t>NORMA BLANCA RAMÍREZ  RODRÍGUEZ</t>
  </si>
  <si>
    <t>JARCIERIA, PLASTICOS, CERAMICA, CRISTALERIA Y PELTRE</t>
  </si>
  <si>
    <t>VÍCTOR HUGO ORTEGA MENDOZA</t>
  </si>
  <si>
    <t>ESPERANZA PÉREZ FLORES</t>
  </si>
  <si>
    <t>JUGUETERIA</t>
  </si>
  <si>
    <t>MARIBEL FLORES RAMÍREZ</t>
  </si>
  <si>
    <t>IRMA REGINO CHEPO</t>
  </si>
  <si>
    <t>RAFAEL RODRÍGUEZ RAMÍREZ</t>
  </si>
  <si>
    <t>CHILES SECOS Y MOLE EN PASTA</t>
  </si>
  <si>
    <t>JUAN DE LA CRUZ RODRÍGUEZ RAMÍREZ</t>
  </si>
  <si>
    <t>ROSA ISELA RAMÍREZ RODRÍGUEZ</t>
  </si>
  <si>
    <t>MARCELINA NORIEGA MATA</t>
  </si>
  <si>
    <t>EUGENIA MONDRAGÓN SEGUNDO</t>
  </si>
  <si>
    <t>JUANA KAREN MORELOS RODRÍGUEZ</t>
  </si>
  <si>
    <t>ENEDINA RODRÍGUEZ MANCERA</t>
  </si>
  <si>
    <t>LINO LARA GONZÁLEZ</t>
  </si>
  <si>
    <t>GUADALUPE MEJÍA ESTRADA</t>
  </si>
  <si>
    <t>OMAR TREJO PÉREZ</t>
  </si>
  <si>
    <t>MARCELO DE LA CRUZ ORTÍZ</t>
  </si>
  <si>
    <t>PATRICIA MEJÍA SORIANO</t>
  </si>
  <si>
    <t>ALICIA MARTINEZ GASPAR</t>
  </si>
  <si>
    <t>KARLA ANAHI ROJAS MORALES</t>
  </si>
  <si>
    <t>MATERIAS PRIMAS Y DULCERIA</t>
  </si>
  <si>
    <t>NORA TREJO PÉREZ</t>
  </si>
  <si>
    <t>JUANA TREJO PÉREZ</t>
  </si>
  <si>
    <t>FRUTAS  Y  VERDURAS</t>
  </si>
  <si>
    <t>EDNA CAMILO CONTRERAS MILPAS</t>
  </si>
  <si>
    <t>JORGE CAMILO CONTRERAS MILPAS</t>
  </si>
  <si>
    <t>CLEOTILDE MARTIN MARTIN</t>
  </si>
  <si>
    <t>MARIA DEL CARMEN CONTRERAS MILPAS</t>
  </si>
  <si>
    <t>MIGUEL ANGEL ROMERO MARTÍNEZ</t>
  </si>
  <si>
    <t>MARIA DE LA LUZ MENDOZA CARVAJAL</t>
  </si>
  <si>
    <t>PESCADO</t>
  </si>
  <si>
    <t>LUCÍA SERRANO PÉREZ</t>
  </si>
  <si>
    <t>OSCAR NARANJO JIMÉNEZ</t>
  </si>
  <si>
    <t>BERTHA ALICIA MARTÍNEZ MENDOZA</t>
  </si>
  <si>
    <t>MIGUEL ROMERO GONZÁLEZ</t>
  </si>
  <si>
    <t>JACINTO LEODEGARIO RAMÍREZ RAMÍREZ</t>
  </si>
  <si>
    <t>ANTOJITOS MEXICANOS Y REFRESCOS</t>
  </si>
  <si>
    <t>LETICIA SOLANO LÓPEZ</t>
  </si>
  <si>
    <t>CARMELINA LÓPEZ DURÁN</t>
  </si>
  <si>
    <t>JUGOS Y LICUADOS</t>
  </si>
  <si>
    <t>CRISTINA LÓPEZ DURÁN</t>
  </si>
  <si>
    <t>ARMANDO LÓPEZ DURÁN</t>
  </si>
  <si>
    <t>ISRAEL TREJO PÉREZ</t>
  </si>
  <si>
    <t>EMANUEL TREJO PÉREZ</t>
  </si>
  <si>
    <t>BERENICE TREJO PÉREZ</t>
  </si>
  <si>
    <t>MARIA DEL CONSUELO RUÍZ JUÁREZ</t>
  </si>
  <si>
    <t>JACINTO LEODEGARIO RAMÍREZ</t>
  </si>
  <si>
    <t>JAVIER TORRES RENATA GUTÍERREZ</t>
  </si>
  <si>
    <t>ESTELA RENATA GUTÍERREZ</t>
  </si>
  <si>
    <t>Carniceria y Tocinería</t>
  </si>
  <si>
    <t>Frituras</t>
  </si>
  <si>
    <t>Frutas, Verduras y Legumbres</t>
  </si>
  <si>
    <t>Francisca Blas Hernández</t>
  </si>
  <si>
    <t>Superficie 11m2, techo de lamina, piso de cemento, techo de lamina, pasillo derecho</t>
  </si>
  <si>
    <t>Paletería, Nevería y Aguas</t>
  </si>
  <si>
    <t>Juan Carlos García Hamparzumian</t>
  </si>
  <si>
    <t>Superficie 11m2, techo de lamina, plancha de concreto, piso de cemento, pasillo central</t>
  </si>
  <si>
    <t>Jugos, Licuados, Cockteles, Tortas, Enchiladas y Tacos Dorados</t>
  </si>
  <si>
    <t>María Teresa Rosas Calzada</t>
  </si>
  <si>
    <t>Superficie 11m2, cortina, techo de lamina, piso de cemento, ubicado en pasillo central</t>
  </si>
  <si>
    <t>Chiles Secos, Mole en Pasta, Especies, Camaron, Pescado, Hoja para Tamal y Dulces</t>
  </si>
  <si>
    <t>María Isabel Fernández Vazquez</t>
  </si>
  <si>
    <t>Superficie 11m2, techo de lamina, piso de cemento, division de tabique, ubicado en pasillo central</t>
  </si>
  <si>
    <t>Chiles secos, Mole en Pasta, Especies, Dulces Confitados, Camarón y Pescado</t>
  </si>
  <si>
    <t>María de Jesus Morales Ramírez</t>
  </si>
  <si>
    <t>Roberiana Mazas Hernández</t>
  </si>
  <si>
    <t>Pescado</t>
  </si>
  <si>
    <t>Veronica Cruz Alfaro</t>
  </si>
  <si>
    <t>Pollo Partido, Carnero, Conejo y Aves en General</t>
  </si>
  <si>
    <t>Miguel Angel Cruz Alfaro</t>
  </si>
  <si>
    <t>Superficie 11m2, techo de lamina, herreria y cortina, deivision de tabique, ubicado en pasillo central</t>
  </si>
  <si>
    <t>Semillas, Forrajes y Productos Naturistas</t>
  </si>
  <si>
    <t>María Teresa Cruz Alfaro</t>
  </si>
  <si>
    <t>Superficie 11m2, techo de lamina, cerrado con herreria, plancha de concreto, piso de cemento, ubicado en pasillo central</t>
  </si>
  <si>
    <t>Joyeria, Telas, Ropa Hecha, Bolsas de Vinil, Cosmeticos, Perfumeria, Monederos de Piel y Corsetería</t>
  </si>
  <si>
    <t>Esther Agonizante Cabrera</t>
  </si>
  <si>
    <t>Superficie 11m2, plancha de concreto, piso de cemente, ubicado enpasillo izquierdo</t>
  </si>
  <si>
    <t>Jorge Cruz Alfaro</t>
  </si>
  <si>
    <t>Superficie 11m2, estructura de lamina, piso de cemento, cortina, ubicado en pasillo izquierdo</t>
  </si>
  <si>
    <t>Cristaleria, Articulos para el Hogar y Jarcieria</t>
  </si>
  <si>
    <t>Diana Sarahi Martínez Cortez</t>
  </si>
  <si>
    <t>Superficie 11m2, division de tabique, piso de cemento, ubicado en pasillo izquierdo</t>
  </si>
  <si>
    <t>Nicolas Galindo Gonzalez</t>
  </si>
  <si>
    <t>Superficie 11m2, techo de lamina, cerrado con herreria y vidrio, plancha de concreto, ubicado en pasillo izquierdo</t>
  </si>
  <si>
    <t>Dulces, Cigarros y Materias Primas</t>
  </si>
  <si>
    <t>Carlos Enrique Morales Cedano</t>
  </si>
  <si>
    <t>Superficie 9m2. construccion de loza, puerta corredisa, paredes de tabique, ubicado en pasillo lateral</t>
  </si>
  <si>
    <t>Sastrería, Telas, Ropa Hecha, Disfraces y Vestidos Regionales</t>
  </si>
  <si>
    <t>Sandra Cruz Alfaro</t>
  </si>
  <si>
    <t>Superficie 9m2, construccion de tabique y loza, cortina, piso de cemento, ubicado en pasillo lateral, ubicado en pasillo  anexo</t>
  </si>
  <si>
    <t>Calzado, Bolsas, Cinturon de Piel y Articulos Deportivos</t>
  </si>
  <si>
    <t>Patricia Rodriguez Rodriguez</t>
  </si>
  <si>
    <t>Superficie 7m2, piso de cemento, loza, proteccion con vidrios y cortina, ubicado en pasillo anexo</t>
  </si>
  <si>
    <t>Regalos, Cristaleria y Bonetería</t>
  </si>
  <si>
    <t>Hector Lopez Gutierrez</t>
  </si>
  <si>
    <t>Superficie 7m2, construccion de tabique, loza, cortina, piso de cemento, ubicado pasillo anexo</t>
  </si>
  <si>
    <t>Reparación y Venta de Aparatos Electrodomesticos y Electricos</t>
  </si>
  <si>
    <t>Edgar Moises Hernández Fernández</t>
  </si>
  <si>
    <t>Regalos, Jarciería y Plasticos</t>
  </si>
  <si>
    <t>Victoria Díaz Martínez</t>
  </si>
  <si>
    <t>Articulos de Belleza</t>
  </si>
  <si>
    <t>Superficie 7m2, superficie de tabique, piso de cemento, loza, ubicado en pasillo anexo</t>
  </si>
  <si>
    <t>Venta de Hielo, Agua en Garrafon y Raspados</t>
  </si>
  <si>
    <t>Patricia Vidal Rojas</t>
  </si>
  <si>
    <t>Superficie 11m2, techo de loza, construccion de tabique, piso de semento, cortina, ubicado pasillo anexo</t>
  </si>
  <si>
    <t>Materias Primas y Dulcería</t>
  </si>
  <si>
    <t>Daniel Perez Mundo</t>
  </si>
  <si>
    <t>Superficie 7m2, techo de loza, construcción de tabique, piso de semento, cortina, ubicado en pasillo anexo</t>
  </si>
  <si>
    <t>Articulos Deportivos, Articulos de Limpieza de Calzado</t>
  </si>
  <si>
    <t>Pablo Elias Perez Mundo</t>
  </si>
  <si>
    <t>Papelería y Librería</t>
  </si>
  <si>
    <t>María de la Paz Gutierrez Hernández</t>
  </si>
  <si>
    <t>Articulos Desechables y Farmacia</t>
  </si>
  <si>
    <t>Norma Mundo Cervantes</t>
  </si>
  <si>
    <t>Jugueteria y Ropa Hecha</t>
  </si>
  <si>
    <t>Aaron Guevara Agonizante</t>
  </si>
  <si>
    <t>CORTINA METALICA,PISO DE LOSETA,TAPANGO DE LA MINA, PASILLO SUR, SUPERFICIE 17 M2.</t>
  </si>
  <si>
    <t>CORTINA METALICA, PISO DE CEMENTO, PASILLO SUR, SUPERFICIE  8M2</t>
  </si>
  <si>
    <t>PISO DE LOSETA DE MARMOL, PAREDES DE AZULEJO, CAMARA FRIGORIFICA INTEGRADA PASILLO SUR, SUPERFICIE 11M2</t>
  </si>
  <si>
    <t>PISO Y PARED DE AZULEJO, CAMARA FRIGORIFICA INTEGRTADA, PASILLO SUR, SUPERFICIE 11M2</t>
  </si>
  <si>
    <t>DOS CORTINAS METALICAS, PISO DE LOSETA, PASILLO SUR, SUPERFIECIE 8M2</t>
  </si>
  <si>
    <t>CORTINA METALICA, PISO DE CEMENTO, PARED DE LADRILLO, PASILLO NORTE, SUPERFICIE 9M2</t>
  </si>
  <si>
    <t>CORTINA METALICA, PISO DE MARMOL, TECHO DE LAMINA GALBANIZADA, PASILLO NORTE, SUPERFICIE 10M2</t>
  </si>
  <si>
    <t>CORTINA METALICA, PISO DE CEMENTO, TAPANGO DE LAMINA METALICA, TECHO DE LAMINA GALVANIZADA, PASILLO NORTE, SUPERFICIE 10M2</t>
  </si>
  <si>
    <t>CORTINA METALICA, PISO DE CEMENTO, TECHO DE LAMINA, PASILLO NORTE, SUPERFICIE 12M2</t>
  </si>
  <si>
    <t>CORTINA METALICA, PISO DE LOSETA, TECHO DE LAMINA, PASILLO NORTE, SUPERFICIE 11M2</t>
  </si>
  <si>
    <t>CORTINA METALICA, PISO DE LOSETA, TAPANGO, TECHO DE LAMINA, PASILLO NORTE, SUPERFICIE 12 M2</t>
  </si>
  <si>
    <t>ARTICULOS ESCOLARES, PAPELERIA Y REGALOS</t>
  </si>
  <si>
    <t>DOS CORTINAS METALICA, PISO DE LOSETA, TAPANGO DE FIERRO Y TECHO DE LAMINA, PASILLO NORTE, SUPERFICIE 9M2</t>
  </si>
  <si>
    <t>DULCE FINO AGRANEL, DULCE CRISTALIZADO, CEREALES Y DULCERIA EN GENERAL Y MATERIAS PRIMAS</t>
  </si>
  <si>
    <t>CORTINA METALICA, PISO DE CEMENTO,  TECHO DE LAMINA, PASILLO NORTE, SUPERFICIE 7 M2</t>
  </si>
  <si>
    <t>ROPA HECHA, LENSERIA Y CORSETERIA</t>
  </si>
  <si>
    <t>CORTINA METALICA, TECHO DE LAMINA,  PLAFON DE ACRILICO CON MADERA, PISO DE LOSETA, PASILLO NORTE Y CENTRAL, SUPERFICIE 8M2</t>
  </si>
  <si>
    <t>REPARACIÓN VENTA DE JOYERIA Y RELOGERIA</t>
  </si>
  <si>
    <t>DOS CORTINAS METALICA, TECHO DE LAMINA, PROTECCIÓN DE MAYA METALICA, PISO DE CEMENTE, PASILLO NORTE Y CENTRAL, SUPERFICIE 8M2</t>
  </si>
  <si>
    <t>JOYERIA DE FANTASIA, JUGUETERIA, REGALOS, ART. DE PIEL, PASTICOS, ART. ELECTRONICOS, RELIGIOSOS, ROPA HECHA Y BONETERIA</t>
  </si>
  <si>
    <t>CORTINA DE ACERO, PISO DE CEMENTO, TECHO DE LAMINA GALVANIZADA, PASILLO CENTRAL, SUPERFICIE 5 M2</t>
  </si>
  <si>
    <t>ABARROTES, CREMERÍA Y VENTA DE HUEVO</t>
  </si>
  <si>
    <t>DOS CORTINAS METALICAS, PISO DE CEMENTO,  TECHO DE LAMINA,  PASILLO SUR, SUPERFICIE 13.5 M2</t>
  </si>
  <si>
    <t>TABAQUERIA, DULCERIA, BOTANAS Y MATERIAS PRIMAS, ART. PARA FIESTA Y GALLERAS</t>
  </si>
  <si>
    <t>DOS CORTINAS METALICAS, PISO DE CEMENTO, TAPANGO DE TRIPAY, CUARTO PASILLO SUR, SUPERFICIE 13.5M2</t>
  </si>
  <si>
    <t>CORTINA METALICA, PISO DE CEMENTO, TAPANGO DE MADERA, TECHO DE LAMINA, PASILLO CENTRAL, SUPERFICIE 5M2</t>
  </si>
  <si>
    <t>MERCERIA, ROPA HECHA Y REGALOS</t>
  </si>
  <si>
    <t>BONETERIA, BLANCOS Y TELAS</t>
  </si>
  <si>
    <t>CORTINA METALICA, PISO DE LOSETA,  CUARTO PASILLO CENTRAL, SUPERFICIE 5M2</t>
  </si>
  <si>
    <t>MERCERIA Y TELAS EN GENERAL</t>
  </si>
  <si>
    <t>DOS CORTINAS METALICA, PISO DE CEMENTO,  TECHO DE LAMINA, PASILLO CENTRAL, SUPERFICIE 9M2</t>
  </si>
  <si>
    <t>BONETERIA, ROPA HECHA Y TELAS</t>
  </si>
  <si>
    <t>CORTINA METALICA, PISO DE CEMENTO, TECHO DE LAMINA, PASILLO NORTE, SUPERFICIE 4M2</t>
  </si>
  <si>
    <t>TELAS, MERCERIA Y ARTESANIAS</t>
  </si>
  <si>
    <t>CORTINA METALICA, PISO DE CEMENTO, CUARTO PASILLO CENTRO, SUPERFICIE 5M2</t>
  </si>
  <si>
    <t>BONETERIA</t>
  </si>
  <si>
    <t>CORTINA METALICA, PISO DE CEMENTO, TECHO DE MALLA METALICA, TERCER PASILLO NORTE, SUPERFICIE 4M2</t>
  </si>
  <si>
    <t>TALABARTERIA Y JUGUETERIA</t>
  </si>
  <si>
    <t>PERFUMERIA, REGALOS Y ART. DE NOVIA</t>
  </si>
  <si>
    <t>CORTINA METALICA, PISO DE LOSETA, TAPANGO DE MADERA Y MALLA, PASILLO NORTE Y CENTRAL, SUPERFICIE 4 M2</t>
  </si>
  <si>
    <t>CORTINA METALICA, PISO DE LOSETA, TAPANGO, PAREDES Y TECHO DE LAMINA, PASILLO NORTE Y CENTRAL, SUPERFICIE 4M2</t>
  </si>
  <si>
    <t>ARREGLOS FLORALES, ARTESANIAS Y REGALOS</t>
  </si>
  <si>
    <t>DOS CORTINAS METALICAS, PISO DE CEMENTO, TAPANGO DE MADERA, TERCER PASILLO CENTRAL, SUPERFICIE 4M2</t>
  </si>
  <si>
    <t>ACUARIO, VENTA DE ACCESORIOS Y JUGUETES</t>
  </si>
  <si>
    <t>DOS CORTINAS METALICAS, PISO DE LOSETA, PASILLO CENTRAL, SUPERFICIE 7M2</t>
  </si>
  <si>
    <t>ARTICULOS DE PLASTICO,  HULES, JUGUETERIA, JARCIERIA, CRISTALERIA, CERAMICA, FLORES ARTIFICIALES Y ART. ELECTRODOMESTICOS</t>
  </si>
  <si>
    <t>CORTINA METALICA, PISO DE CEMENTO, TAPANGO, TECHO DE LAMINA DE FIERRO, TERCER PASILLO, SUPERFICIE 5M</t>
  </si>
  <si>
    <t>BONETERIA Y ROPA HECHA EN GENERAL</t>
  </si>
  <si>
    <t>DOS CORTINAS METALICAS, PISO DE LOSETA, TAPANGO DE ESTRUCTURA, TECHO DE LAMINA METALICA, PASILLO SUR, SUPERFICIE 4M2</t>
  </si>
  <si>
    <t>RELOJERIA, JOYERIA FINA Y DE FANTASIA</t>
  </si>
  <si>
    <t>PISO DE CEMENTO, PAREDES DE GRANITO, PLANCHA DE CONCRETO, CUBIERTO DE LOSETA, VITRINA FIJA, PASILLO SUR, SUPERFICIE 5M2</t>
  </si>
  <si>
    <t>VISCERAS COCIDAS Y CRUDAS</t>
  </si>
  <si>
    <t>PAN</t>
  </si>
  <si>
    <t xml:space="preserve">VISCERAS </t>
  </si>
  <si>
    <t>PISO DE CEMENTO, PAREDES DE GRANITO, PLANCHA DE CONCRETO, CUBIERTO DE LOSETA, VITRINA FIJA, PASILLO SUR,            SUPERFICIE 5M2</t>
  </si>
  <si>
    <t>PISO DE CEMENTO, PLANCHA  Y PAREDES CUBIERTAS DE AZULELJO, PASILLLO SUR, SUPERFICIE 5M2</t>
  </si>
  <si>
    <t>PISO DE CEMENTO, ESTRUCTURA TABULAR, PLANCHA DE CONCRETO FORRADA DE AZULEJO, PASILLO SUR, SUPERFICIE 5M2</t>
  </si>
  <si>
    <t>PISO DE CEMENTO, ESTRUCTURA TUBULAR, PAREDES DE GRANITO, PASILLO SUR, SUPERFICIE  5M2</t>
  </si>
  <si>
    <t>PISO DE CEMENTO, PLANCHA Y PAREDES DE GRANITO, PASILLO SUR, SUPRFICIE  4M2</t>
  </si>
  <si>
    <t>MEDIAS PAREDES DE LADRILLO, PISO DE CEMENTO, TERCER PASILLO SUR, SUPERFICIE 4</t>
  </si>
  <si>
    <t>DOS CORTINAS DE ACERO, PISO DE LOSETA, TECHO DE LAMINA, MEDIAS BARDAS DE GRANITO CUBIERTO AZULEJO, PASILLO SUR, SUPERFICIE  6M2.</t>
  </si>
  <si>
    <t>JUGOS, LICUADOS,ESKIMOS, AGUAS GASEOSAS, COKTEL DE FRUTAS Y YOGURTH PREPARADO Y TORTAS</t>
  </si>
  <si>
    <t>CHILES SECOS Y MOLES EN PASTA, ABARROTES</t>
  </si>
  <si>
    <t xml:space="preserve">CARNICERIA </t>
  </si>
  <si>
    <t>DOS CORTINAS METALICAS, MEDIAS PAREDES DE GRANITO, PROTECCIÓN DE MALLA METALICA, 2DO. PASILLO CENTRAL, SUPERFICIE  4M2</t>
  </si>
  <si>
    <t>DOS CORTINAS METALICAS, PISO DE CEMENTO, TECHO DE LAMINA, MALLA DE METAL,  TRES MEDIAS BARDAS DE GRANITO, 2DO. PASILLO SUR, SUPERFICIE 8M2.</t>
  </si>
  <si>
    <t>PISO DE CEMENTO,  TRES MEDIAS BARDAS FORRADAS DE GRANITO</t>
  </si>
  <si>
    <t>TECHO DE ALAMBADO CON CORINA UBICADO EN LA ESQUINA NORESTE ENTRANDO POR LA CALLE DE TIBURON</t>
  </si>
  <si>
    <t>TECHO DE LAMINA Y CORTINA UBICADO EN LA ESQUINA NORESTE ENTRNDO POR LA CALLE DE TIBURON</t>
  </si>
  <si>
    <t>TECHO DE LAMINA CON CORTINA UBICADO EN LA PARED OESTE ENTRANDO POR LA CALLE DE TIBURON</t>
  </si>
  <si>
    <t>ROPA HECHA Y BONETERIA</t>
  </si>
  <si>
    <t>ORTIZ MEDINA GUADALUPE</t>
  </si>
  <si>
    <t>ROPA HECHA, BONETERIA Y BLANCOS</t>
  </si>
  <si>
    <t>ORTIZ MEDINA ORALIA</t>
  </si>
  <si>
    <t>TECHO DE LAMINA CON CORTINA UBICADO EN LA ESQUINA SUROESTE ENTRANDO POR LA CALLE DE TIBURON</t>
  </si>
  <si>
    <t>TELAS, ROPA HECHA EN GENERAL Y BONETERIA</t>
  </si>
  <si>
    <t>ROPA EN GENERAL</t>
  </si>
  <si>
    <t>HERNANDEZ SOLIS MAURICIO</t>
  </si>
  <si>
    <t>TECHO DE LAMINA DE ASBESTO Y CORTINA UBICADO EN LA ESQUINA SUROESTE ENTRANDO POR LA CALLE DE TIBURON</t>
  </si>
  <si>
    <t xml:space="preserve">ABARROTES </t>
  </si>
  <si>
    <t>ROSALES AVILA MARIA DEL SOCORRO</t>
  </si>
  <si>
    <t>FRUTAS Y LEGUBRES</t>
  </si>
  <si>
    <t>CHAVARRIA CORTES PORFIRIO</t>
  </si>
  <si>
    <t>ROSAS ESPINOZA SILVIA</t>
  </si>
  <si>
    <t>TECHO DE LAMINA DE ASBESTO Y CORTINA UBICADO EN LA ESQUINA SURENTRANDO POR LA CALLE DE TIBURON</t>
  </si>
  <si>
    <t>MERCERIA</t>
  </si>
  <si>
    <t>ROSALES TLACOMILCO SOFIA</t>
  </si>
  <si>
    <t>FLORES ARREGLOS Y PLANTAS NATURALES</t>
  </si>
  <si>
    <t>FLORES SANTIAGO PEDRO</t>
  </si>
  <si>
    <t>TECHO DE LAMINA DE PLASTICO Y CORTINA UBICADO EN LA PARED SUR ENTRANDO POR LA CALLE DE TIBURON</t>
  </si>
  <si>
    <t>CALZADO, CHAMARRAS Y ARTICULOS DE PIEL</t>
  </si>
  <si>
    <t>CASTELLANOS FLORES YENNY</t>
  </si>
  <si>
    <t>JOYERIA DE FANTASIA, REGALOS Y PERFUMERIA</t>
  </si>
  <si>
    <t>SANCHEZ ARELLANO IRMA</t>
  </si>
  <si>
    <t>TECHO DE LAMINA DE ASBESTO Y CORTINA UBICADO EN LA PARED SUR ENTRANDO POR LA CALLE DE TIBURON</t>
  </si>
  <si>
    <t>PERFUMERIA, JOYERIA DE FANTASIA T PAÑALES DESECHABLES</t>
  </si>
  <si>
    <t>LOPEZ GARCIA TAIDE</t>
  </si>
  <si>
    <t>PESCADO FRESCO Y MARISCOS</t>
  </si>
  <si>
    <t>ROMAN PROCAYO MARIA DEL SOCORRO</t>
  </si>
  <si>
    <t>SEMILLAS, CHILES SECOS Y MOLES EN PASTA</t>
  </si>
  <si>
    <t>DURAN DE LA CRUZ MARIA DEL CARMEN</t>
  </si>
  <si>
    <t>JARSERIA</t>
  </si>
  <si>
    <t>LOSA Y CORTINAS UBICADO EN LA PARED SUR ENTRANDO POR LA CALLE DE TIBURON</t>
  </si>
  <si>
    <t>MARISCOS PREPARADOS Y PESCADOS</t>
  </si>
  <si>
    <t>SANDOVAL ROMO ENRIQUE</t>
  </si>
  <si>
    <t>TECHO DE LAMINA DE ASBESTO SIN CORTINA UBICADO EN LA PARED SUR ENTRANDO POR LA CALLE DE TIBURON</t>
  </si>
  <si>
    <t xml:space="preserve">CALZADO </t>
  </si>
  <si>
    <t>SERRATO IRIARTE MARIA TERESA</t>
  </si>
  <si>
    <t>BONETERIA Y MERCERIA</t>
  </si>
  <si>
    <t>BARON HERNANDEZ MARICELA</t>
  </si>
  <si>
    <t>ABARROTES</t>
  </si>
  <si>
    <t>IRIARTE LEON MACARIA</t>
  </si>
  <si>
    <t>TECHO DE LOSA Y CORTINA HUBICADO EN LA PARED ESTE ENTRANDO POR LA CALLE DE TIBURON</t>
  </si>
  <si>
    <t>DULCERIA GALLETAS Y REFRESCOS EMBOTELLADOS</t>
  </si>
  <si>
    <t>TECHO DE LAMINA DE ASBESTO Y CORTINA UBICADO EN LA PARED ESTE ENTRANDO POR LA CALLE DE TIBURON</t>
  </si>
  <si>
    <t>PAPELERIA Y JUGUETERIA</t>
  </si>
  <si>
    <t>SALINAS MIGUEL MARIA ELENA</t>
  </si>
  <si>
    <t>ANTOJITOS MEXICANOS Y COCINA</t>
  </si>
  <si>
    <t>CASTRO NARES MARIA DE JESUS</t>
  </si>
  <si>
    <t>CRISTALERIA Y ARTICULOS PARA EL HOGAR</t>
  </si>
  <si>
    <t>ALARCON NUÑEZ ENEDINA</t>
  </si>
  <si>
    <t>TECHO DE LAMINA  DE ASBESTO Y CORTINA UBICADO EN LA ESQUINA NORESTE ENTRANDO POR LA CALLE TIBURON</t>
  </si>
  <si>
    <t>SUAREZ RAMIREZ JOSE LUIS</t>
  </si>
  <si>
    <t>CHILES SECOS, MOLE E PASTA, ABARROTES, SEMILLAS, CREMERIA Y CALCHICHONERIA</t>
  </si>
  <si>
    <t>MESA RETANA ROSA</t>
  </si>
  <si>
    <t>TECHO DE LAMINA DE ASBESTO SIN CORTINA UBICADO EN LA ESQUINA NORESTE ENTRANDO POR LA CALLE DE TIBURON</t>
  </si>
  <si>
    <t>VENTA DE PROSUCTOS NATURISTAS</t>
  </si>
  <si>
    <t>NAREZ GARCIA MARIA DOLORES</t>
  </si>
  <si>
    <t>TECHO DE LOSA Y CORTINA UBICADO EN LA ESQUINA NORESTE ENTRANDO POR LA CALLE DE TIBURON</t>
  </si>
  <si>
    <t>ROPA HECHA EN GENERAL</t>
  </si>
  <si>
    <t>CASTRO VERA MARIA JUANA</t>
  </si>
  <si>
    <t>TECHO DE LOSA Y CORTINA UBICADO EN LA PARED NORTE ENTRANDO POR LA CALLE DE TIBURON</t>
  </si>
  <si>
    <t>CRISTALERIA , LOSA, ARTICULOS ELECTRODOMESTICOS Y FLORES DE HORNATO</t>
  </si>
  <si>
    <t>TLAPALERIA Y ARTICULOS DE PLOMERIA</t>
  </si>
  <si>
    <t>MORALES TENORIO PAUL</t>
  </si>
  <si>
    <t>REPARACION Y VENTA DE ARTICULOS PARA EL HOGAR CON VENTA DE REFACCIONES Y CERRAJERIA</t>
  </si>
  <si>
    <t>BAUTISTA CRUZ RODOLFO</t>
  </si>
  <si>
    <t>TELAS, MERCERI Y HULES</t>
  </si>
  <si>
    <t>BENITEZ BUENO JUANA</t>
  </si>
  <si>
    <t>NEVERIA, PALETERIA Y YGURT PREPARADO</t>
  </si>
  <si>
    <t>TERRAZAS ANTONIO</t>
  </si>
  <si>
    <t>PALETERIA Y NEVERIA</t>
  </si>
  <si>
    <t>VEGA ROMERO ADELA</t>
  </si>
  <si>
    <t>TOCINERIA, FRITURA Y CARNICERIA</t>
  </si>
  <si>
    <t>GALINDO GALICIA MOISES</t>
  </si>
  <si>
    <t>TOCINERIA Y CARNICERIA</t>
  </si>
  <si>
    <t>GUTIERREZ EVANGELISTA JUANA</t>
  </si>
  <si>
    <t>GRACIA REY ANTONIO</t>
  </si>
  <si>
    <t>MATERIAS PRIMAS, MOLES EN PASTA Y ABARROTES</t>
  </si>
  <si>
    <t>MARTINEZ NUÑEZ MARIA ISABEL</t>
  </si>
  <si>
    <t>ROPA HECHA EN GENERAL, PERFUMERIA Y ARTICULOS DE PIEL</t>
  </si>
  <si>
    <t>VARGAS JULIO</t>
  </si>
  <si>
    <t>TECHO DE LOSA Y CORTANA UBUCADO EN LOS LOCALES CENTRALES DE LA ESQUINA NORESTE ENTRANDO POR LA CALLE DE TIBURON</t>
  </si>
  <si>
    <t>VICERAS</t>
  </si>
  <si>
    <t>HERNANDEZ CABALLERO FLORENTINO</t>
  </si>
  <si>
    <t>TECHO DE LAMINA DE PLASTICO Y CORTINA UBICADO EN LOS LOCALES CENTRALES DE LA ESQUINA NORESTE ENTRANDO POR LA CALLE DE TIBURON</t>
  </si>
  <si>
    <t>FRUTAS, LEGUMBRES, FRUTA REBANADA Y NOPALES REBANADOS</t>
  </si>
  <si>
    <t>SALOMON MIGUEL ANDRES</t>
  </si>
  <si>
    <t>MARTINEZ NUÑEZ AMALIA</t>
  </si>
  <si>
    <t>TECHO DE LAMINA DE ASBESTO Y CORTINA UBICADO EN LOS LOCALES CENTRALES DE LA ESQUINA NOROESTE ENTRANDO POR LA CALLE DE TIBURON</t>
  </si>
  <si>
    <t>ALFARERIA, CERAMICA, TIERRA PARA PLANTAS, ARTESANIAS Y CRISTALERIA</t>
  </si>
  <si>
    <t>TECHO DE LOSA Y CORTINA UBICADO EN LOS LOCALES CENTRALES DE LA ESQUINA NORESTE ENTRANDO POR LA CALLE DE TIBURON</t>
  </si>
  <si>
    <t>CARDOSO SUAREZ MARIA DEL CARMEN</t>
  </si>
  <si>
    <t>COCKTELES DE FRUTA Y VENTA DE TORTAS</t>
  </si>
  <si>
    <t>TREJO TORRES MARIA CRISTINA</t>
  </si>
  <si>
    <t>GONZALEZ TREJO BENJAMIN</t>
  </si>
  <si>
    <t>JUGOS, LICUADOS, TORTAS, ESQUIMOS Y YOGURT</t>
  </si>
  <si>
    <t>JUGOS, LICUADOS, TORTAS, REFRESCOS EMBOTELLADOS, GELATINAS Y COCKTELES DE FRUTA</t>
  </si>
  <si>
    <t>SIN TECHO Y CORTINA UBICADO EN LOS LOCALES CENTRALES DE LA ESQUINA NORESTE ENTRANDO POR LA CALLE TIBURON</t>
  </si>
  <si>
    <t>HUEVO, POLLO PARTIDO Y ROSTICERIA</t>
  </si>
  <si>
    <t>GUTIERREZ ZEA MARIA TERESA</t>
  </si>
  <si>
    <t>TECHO DE LAMINA DE ACERO Y CORTINA UBICADO EN LOS LOCALES CENTRALES NORESTE ENTRANDO POR LA CALLE DE TIBURON</t>
  </si>
  <si>
    <t>VARGAS SALINAS JAVIER</t>
  </si>
  <si>
    <t>TECHO DE LAMINA DE ASBESTO Y CORTINA UBICADO EN LOS LOALES CENTRALES DE LA ESQUINA NORESTE ENTRANDO POR LA CALLE TIBURON</t>
  </si>
  <si>
    <t>SASTRERIA</t>
  </si>
  <si>
    <t>JACINTO JACINTO PATRICIA</t>
  </si>
  <si>
    <t>TECHO DE LAMINA DE ASBESTO Y CORINA UBICADO EN LOS LOCALES CENTRALES DE LA ESQUINA NORESTE ENTRANDO POR LA CALLE TIBURON</t>
  </si>
  <si>
    <t>BONETERIA Y UNIFORMES</t>
  </si>
  <si>
    <t>DULCES, TABAQUERIA Y MATERIA PRIMAS</t>
  </si>
  <si>
    <t>PEREZ GAITAN CLARA ELENA</t>
  </si>
  <si>
    <t>BONETERIA Y ROPA</t>
  </si>
  <si>
    <t>VAZQUEZ GARRIDO ENRIQUE</t>
  </si>
  <si>
    <t>TECHOD E LAMINA DE ASBESTO SIN CORTINA UBICADO EN LOS LOCALES CENTRALES DE LA ESQUINA NORESTE ENTRANDO POR LA CALLE TIBURON</t>
  </si>
  <si>
    <t>SANDOVAL LOPEZ ARMANDO</t>
  </si>
  <si>
    <t>TECHO DE LAMINA DE ASBESTO SIN CORTINA UBICADO EN LOS LOCALES CENTRALES DE LA ESQUINA NORESTE ENTRANDO POR LA CALLE TIBURON</t>
  </si>
  <si>
    <t>ARTICULOS PARA EL HOGAR Y CRISTALERIA</t>
  </si>
  <si>
    <t>PEREZ CRUZ OFELIA</t>
  </si>
  <si>
    <t>ZAPATERIA, ARTICULOS PARA EL DEPORTE, MOCHILAS Y BOLSAS PARA DAMA</t>
  </si>
  <si>
    <t>LEDESMA SANDOVAL MARIA DE JESUS</t>
  </si>
  <si>
    <t>PALTAS, FLORES, HERBOLARIA, ARTESANIAS, RECUERDOS PARA XV AÑOS, BODAS Y PRIMERAS COMUNIONES</t>
  </si>
  <si>
    <t>SIN TECHO Y SIN CORTINA UBICADO EN LOS LOCALES CENTRALES DE LAS ESQUINA NORESTE ENTRANDO POR LA CALLE DE TIBURON</t>
  </si>
  <si>
    <t>FRUTAS Y LEGUMBRES, FRUTA REBANADA Y VENTA DE NOPALES Y DERIVADOS</t>
  </si>
  <si>
    <t>CRUZ ROMERO JULIA MARIA</t>
  </si>
  <si>
    <t xml:space="preserve">FRUTAS Y LEGUMBRES </t>
  </si>
  <si>
    <t>SIN TECHO Y SIN CORTINA UBICADO EN LOS LOCALES CENTRALES OESTE ENTRANDO POR LA CALLE TIBURON</t>
  </si>
  <si>
    <t>ROSALES AVILA MARIA ROSA</t>
  </si>
  <si>
    <t>AVILA DE LA CRUZ LUCINA</t>
  </si>
  <si>
    <t>ARTICULOS RELIGIOSOS</t>
  </si>
  <si>
    <t>TELAS BLANCOS Y ROPA HECHA</t>
  </si>
  <si>
    <t>CRUZ CRUZ ANTONIO</t>
  </si>
  <si>
    <t>TECHO DE LAMINA DE ACERO Y CORTINAS UBICADO EN LOS LOCALES CENTRALES OESTE ENTRANDO POR LA CALLE TIBURON</t>
  </si>
  <si>
    <t>ARTESANIA, MUEBLERIA Y ARTICULOS PARA EL HOGAR</t>
  </si>
  <si>
    <t>SANDOVAL PEREZ BERTHA</t>
  </si>
  <si>
    <t>JUGUETERIA, JOYERIA DE FANTASIA, PERFUMERIA Y PAÑALES DESECHABLES</t>
  </si>
  <si>
    <t>SANDOVAL PEREZ MARIA DE LOS ANGELES</t>
  </si>
  <si>
    <t>TECHO DE LAMINA DE ASBESTO SIN CORTINAS Y CON PUERTA UBICADO EN LOS LOCALES CENTRALES ESTE ENTRANDO POR LA CALLE TIBURON</t>
  </si>
  <si>
    <t>COCINA ANTOJITOS MEXICANOS Y REFRESCOS</t>
  </si>
  <si>
    <t>DURAN DE LA CRUZ ROSA</t>
  </si>
  <si>
    <t>TECHO DE LAMINA DE ASBESTO Y CORTINAS UBICADO EN LOS LOCALES CENTRALES ESTE ENTRANDO POR LA CALLE TIBURON</t>
  </si>
  <si>
    <t>MARTINEZ DURAN MARIA DEL CARMEN</t>
  </si>
  <si>
    <t>JARCERIA Y PLSTICOS PARA EL HOGAR</t>
  </si>
  <si>
    <t>GASPAR SEGURA ERIKA</t>
  </si>
  <si>
    <t>RODRIGUEZ DE HERNANDEZ DOLORES</t>
  </si>
  <si>
    <t>CORCETERIA Y BONETERIA</t>
  </si>
  <si>
    <t>RICO RANGEL RAFAEL</t>
  </si>
  <si>
    <t>TECHO DE LAMINA DE ASBESTO SIN CORTINA Y PUERTA UBICADO EN LOS LOCALES CENTRALES ESTE ENTRANDO POR LA CALLE TIBURON</t>
  </si>
  <si>
    <t>COCINA, ANTOJITOS MEXICANOS Y REFRESCOS</t>
  </si>
  <si>
    <t>TECHO DE LAMINA DE PLASTICO Y CORTINAS UBICADO EN LOS LOCALES CENTRALES OESTE ENTRANDO POR LA CALLE TIBURON</t>
  </si>
  <si>
    <t>JUGOS, LICUADOS Y GELATINAS</t>
  </si>
  <si>
    <t>MARTINEZ NUÑEZ FELIPE</t>
  </si>
  <si>
    <t>SIN TECO Y CORTINAS UBUCADO EN LOS LOCALES CENTRALES OESTE ENTRANDO POR LA CALLE TIBURON</t>
  </si>
  <si>
    <t>CRUZ RODRIGUEZ MARIA DE LOURDES</t>
  </si>
  <si>
    <t>TECHO DE LAMINA DE ASBESTO Y CORTINAS UBICADO EN LOS LOCALES CENTRALES OESTE ENTRANDO POR LA CALLE TIBURON</t>
  </si>
  <si>
    <t>REYES GONZALEZ JESUS</t>
  </si>
  <si>
    <t>TABAQUERIA Y DULCES</t>
  </si>
  <si>
    <t>VAZQUEZ MENDOZA JUANA</t>
  </si>
  <si>
    <t>CHILES SECOS, MOLE EN PASTA Y SEMILLAS</t>
  </si>
  <si>
    <t>VAZQUEZ MENDOZA RUBEN</t>
  </si>
  <si>
    <t>CHILES SECOS, MOLE EN PASTA, NOPALES, DERIVADOS Y SEMILLAS</t>
  </si>
  <si>
    <t>PRODUCTOS NATURISTAS  Y PRODUSCTOS ELABORADOS</t>
  </si>
  <si>
    <t>TECHO DE LAMINA DE PLASTICO Y CORTINAS UBICADO EN LOS LOCALES CENTRALES DE LA ESQUINA SUROESTE ENTRANDO POR LA CALLE DE TIBURON</t>
  </si>
  <si>
    <t>SALCHICHONERIA, ABARROTES Y CREMERIA</t>
  </si>
  <si>
    <t>RAMIREZ CHAVARRIA JUANA ENRIQUETA</t>
  </si>
  <si>
    <t>TECHO DE LAMINA DE PLASTICO Y CORTINAS UBICADO EN LOS LOCALES CENTALES DE LA ESQUINA SUROESTE ENTRANDO POR LA CALLE TIBURON</t>
  </si>
  <si>
    <t>TECHO DE LAMINA DE ASBESTO Y CORTINAS UBICADO EN LOS LOCALES CENTRALES DE LA ESQUINA SUROESTE ENTRANDO POR LA CALLE TIBURON</t>
  </si>
  <si>
    <t>CAFETERIA</t>
  </si>
  <si>
    <t>COSTES CAMPOS PEDRO</t>
  </si>
  <si>
    <t>CALZADO, ARTICULOS PARA DEPORTES, JUGUETES Y PLASTICOS</t>
  </si>
  <si>
    <t>SIN TECHO CON PUERTA DE FIERRO UBICADO EN LOS LOCALES CENTRALES DE LA ESQUINA SORESTE ENTRANDO POR LA CALLE TIBURON</t>
  </si>
  <si>
    <t>GALICIA ALVARADO MARCO ANTONIO</t>
  </si>
  <si>
    <t>OLIVOS CRUZ ARACELI</t>
  </si>
  <si>
    <t>FORRAJES MATERIA PRIMAS Y DULCERIA</t>
  </si>
  <si>
    <t>CORONA NAVARRO GUADALUPE</t>
  </si>
  <si>
    <t>ANTOJITOS MEXICANOS, CARNITAS Y REFRESCOS</t>
  </si>
  <si>
    <t>GOMEZ RANGEL LUIS</t>
  </si>
  <si>
    <t>PAPELERIA, JOYERIA DE FANTSIA, REGALOS Y PERFUMERIA</t>
  </si>
  <si>
    <t>PINEDA VELAZQUEZ ANA MARIA</t>
  </si>
  <si>
    <t>MORALES PINEDA ANA HERENDI</t>
  </si>
  <si>
    <t>BLANCOS EN GENERAL</t>
  </si>
  <si>
    <t>TECHO DE LAMINAS DE ASBESTO Y CORTINAS UBICADO EN LOS LOCALES CENTALES DE LA ESQUINA SURESTE ENTRANDO POR LA CALLE TIBURON</t>
  </si>
  <si>
    <t>VELAZQUEZ DE LA ROSA JOSE LUIS</t>
  </si>
  <si>
    <t>TECHO DE LAMINA DE ACERO Y CORTINAS UBICADO EN LOS LOCALES CENTRALES ESQUINA SURESTE ENTRANDO POR LA CALLE TIBURON</t>
  </si>
  <si>
    <t>ABARROTES, ESPECIES EN PASTA, JARABE PARA AGUA, FRITURAS DE HARINA Y HOJAS PARA TAMAL</t>
  </si>
  <si>
    <t>DELGADO HURTADO ROBERTO LUCIO</t>
  </si>
  <si>
    <t>TECHO DE LAMINA  DE ASBESTO Y CORTINA UBICADO EN  LOS LOCALES CENTRALES DE LA ESQUINA SURESTE ENTRANDO POR LA CALLE TIBURON</t>
  </si>
  <si>
    <t>VAZQUEZ GALICIA JOSE GONZALO</t>
  </si>
  <si>
    <t>OSTIONERIA Y PESCADERIA</t>
  </si>
  <si>
    <t>SANDOVAL PEREZ JESUS</t>
  </si>
  <si>
    <t xml:space="preserve">ZAPATERIA </t>
  </si>
  <si>
    <t>FLORES RUIZ OCTAVIO CESAR</t>
  </si>
  <si>
    <t>DISCOS JUGUETES Y ENVOLTURAS PARA REGALO</t>
  </si>
  <si>
    <t>ACUARIO Y ALIMENTOS PARA MASCOTAS</t>
  </si>
  <si>
    <t>ANDRADE AVILA JUANA</t>
  </si>
  <si>
    <t>SIN TECHO Y CORTINAS UBICADO EN LOS LOCALES CENTALES DE LA ESQUINA SUROESTE ENTRANDO POR LA CALLE TOBURON</t>
  </si>
  <si>
    <t>COMEDOR, ANTOJITOS Y REFRESCOS</t>
  </si>
  <si>
    <t>GOMEZ SAMUDIO MARIA DOLORES</t>
  </si>
  <si>
    <t>TECHO DE LAMINA DE ASBESTO Y CORTINAS UBICADO EN LOS LOCALES CENTALES DE  LA ESQUINA SUROESTE ENTRANDO POR LA CALLE TIBURON</t>
  </si>
  <si>
    <t>ROPA HECHA EN GENERAL, BONETERIA Y LENCERIA</t>
  </si>
  <si>
    <t>CRUZ GONZLAEZ TOMASA</t>
  </si>
  <si>
    <t>TECHO DE LAMINA DE ASBESTO Y CORTINAS UBICADO EN LA ESQUINA NORESTE ENTRANDO POR LA CALLE TIBURON</t>
  </si>
  <si>
    <t>REPARACION DE CALZADO Y VENTA DE ARTICULOS PARA EL CALZADO</t>
  </si>
  <si>
    <t>SANDOVAL CASTRO JESUS</t>
  </si>
  <si>
    <t>TECHO DE LOSA Y CORTINA UBICADO EN LOS LOCALES CENTRALES DE LA ESQUINA SUROESTE ENTRANDO POR LA CALLE TIBURON</t>
  </si>
  <si>
    <t>TECHO DE LOSA Y CORTINAS UBICADO EN LSO LOCALES CENTRALES DE LA ESQUINA SURESTE ENTRANDO POR LA CALLE TIBURON</t>
  </si>
  <si>
    <t>SALIDA ORIENTE TECHO DE CONCRETO, PISO, CORTINAS AMBOS LADOS</t>
  </si>
  <si>
    <t>ANTOJITOS MEXICANOS, REFREWSCOS ¿, PANCITA, COMIDA Y TACOS</t>
  </si>
  <si>
    <t>GUADALUPE IRMA GUTIERREZ TORRES</t>
  </si>
  <si>
    <t>LADO ORIENTE TECO DE CONCRETO, PLANCHA, CORTINA DE FRENTE</t>
  </si>
  <si>
    <t>COMIDA, ANTOJITOS MEXICANOS Y REFRESCOS EMBOTELLADOS</t>
  </si>
  <si>
    <t>RAMONA JULIANITA GOMEZ VALDEZ</t>
  </si>
  <si>
    <t>LADO  ORIENTE TECHO DE CONCRETO Y PLANCHA CORTINA DE FRENTE</t>
  </si>
  <si>
    <t>JOSE FRANCISCO ORTEGA VAZQUEZ</t>
  </si>
  <si>
    <t>LADO ORIENTE TECO DE CONCRETO, PLANCHA, SIN CORTINA</t>
  </si>
  <si>
    <t>ANTOJITOS MEXICANOS, COMIDA Y REFRESCOS EMBOTELLADOS</t>
  </si>
  <si>
    <t>GENOVEVA VAZQUEZ JUAREZ</t>
  </si>
  <si>
    <t>LADO ORIENTE JUNTO A LA ENTRADA, SIN TECHO, DOS CORTINAS Y PLANCHA</t>
  </si>
  <si>
    <t>MARIA DENOVA REYES</t>
  </si>
  <si>
    <t>LADO ORIENTE JUNTO A LA ENTRADA LADO DERECHO, PISO,UN CANCEL A LADO Y PLANCHA</t>
  </si>
  <si>
    <t>DOLORES GARCIA MORALES</t>
  </si>
  <si>
    <t>LADO ORIENTE, PISO AZULEJO Y PLANCHA</t>
  </si>
  <si>
    <t>BENJAMIN AGUILAR GARCIA</t>
  </si>
  <si>
    <t>LADO ORIENTE, PISO, PLANCHA, CORTINA DE FRENTE</t>
  </si>
  <si>
    <t>LADO ORIENTE TECHO DE BOVEDA, CORTINA DE FRENTE Y AL COSTADO CANCEL, PLANCHA PISO DE AZULEJO</t>
  </si>
  <si>
    <t>LADO ORIENTE, TECHO LAMINA DE FIERRO, PLANCHA Y PISO</t>
  </si>
  <si>
    <t>RODOLFO GARACIA BECERRIL</t>
  </si>
  <si>
    <t>LADO NORTE TECHO DE CONCCRETO PISO DE AZULEJO CORTINA DE FRENTE</t>
  </si>
  <si>
    <t>LUCINA GARCIA HERNANDEZ</t>
  </si>
  <si>
    <t>LADO NORTE TECHO LOSA, PISO AZULEJO, CORTINAS</t>
  </si>
  <si>
    <t>CREMERIA, SALCHICHONERIA, ABARROTES Y HUEBO</t>
  </si>
  <si>
    <t>JOSE MANUEL REYES GARCIA</t>
  </si>
  <si>
    <t>LADO NORTE, TECHO DE LOSA, PISO DE AZULEJO, CORTINA DE FRENTE</t>
  </si>
  <si>
    <t>ABARROTES, CREMERIA, SALCHICHONERIA, HUEVO Y MATERIAS PRIMAS</t>
  </si>
  <si>
    <t>NATIVIDAD AYALA VALENCIA</t>
  </si>
  <si>
    <t>LADO NORTE TECHO DE LOZA, PISO DE AZULEJO, CORTINAS DE FRENTE</t>
  </si>
  <si>
    <t>ABARROTES, SEMILLAS, HUEVO Y CHILES SECOS</t>
  </si>
  <si>
    <t>JACOB AYALA BARCENAS</t>
  </si>
  <si>
    <t>OSVALDO RETANA GUTIERREZ</t>
  </si>
  <si>
    <t>LADO NORTE CON SALIDA AL PONIENTE, TECHO DE CONCRETO, PISO DE AZULEJO, CORTINA DE FRENTE REJA AL COSTADO</t>
  </si>
  <si>
    <t>JOSE JUAN CHAVEZ GARCIA</t>
  </si>
  <si>
    <t>LADO PONIENTE, 2 CORTINAS, TECHA DE LAMINA DE FIERRO, PLANCHA</t>
  </si>
  <si>
    <t>JOSEFINA FRANCISCA GUTIERREZ TORRES</t>
  </si>
  <si>
    <t>LADO ORIENTE, TECHO DE LAMINA, PISO, PLANCHA, CORTINA DE FRENTE</t>
  </si>
  <si>
    <t>PRODUCTOS NATURISTAS, MISTICOS Y REFRESCOS</t>
  </si>
  <si>
    <t>CARLOS GARICA FLORES</t>
  </si>
  <si>
    <t>LADO ORIENTE, PISO  PLANCHA</t>
  </si>
  <si>
    <t>DEMETRIA LOPEZ MARTINEZ</t>
  </si>
  <si>
    <t>LADO ORIENTE, TECHO DE LAMINA, PISO, CORTINA DE FRENTE</t>
  </si>
  <si>
    <t>PLATERIA</t>
  </si>
  <si>
    <t>IGNACIO RAMIREZ SAMANO</t>
  </si>
  <si>
    <t>LADO ORIENTE, TECHO DE LAMINA, PISO DE AZULEJO, CORTINAS DE FRENTE</t>
  </si>
  <si>
    <t>JORGE MUNGUIA ROMERO</t>
  </si>
  <si>
    <t>ENRIQUE MUNGUIA ROMERO</t>
  </si>
  <si>
    <t>LADO ORIENTE, TECHO DE CONCRETO, 3 CORTINAS, UNA HACIA LA CALLE FALTAFF Y 2 EN EL INTERIOR DEL MERCADO, PISO DE AZULEJO</t>
  </si>
  <si>
    <t>CARNIICERIA</t>
  </si>
  <si>
    <t>DANIEL GUILLEN AVILES</t>
  </si>
  <si>
    <t>LADO ORIENTE, TECHO DE CONCRETO, PISO 1</t>
  </si>
  <si>
    <t>TOCINERIA Y FRITURAS</t>
  </si>
  <si>
    <t>MARGARITA JAZMIN RAMIREZ CAMPOS</t>
  </si>
  <si>
    <t>LADO ORIENTE, TECHO DE CONCRETO, PISO DE LOSETA, CORTINAD E FRENTE</t>
  </si>
  <si>
    <t>JOREGE GONZALEZ CABALLERO</t>
  </si>
  <si>
    <t>LADO SUR, PISO DE AZULEJO, CORTINA</t>
  </si>
  <si>
    <t>PAÑALES DESECHABLES, CERAMICA, FLORES, ARREGLOS FLORALES Y PERFUMERIA</t>
  </si>
  <si>
    <t>MARIA DE LOS ANGELES VAZQUEZ GOMEZ</t>
  </si>
  <si>
    <t>LADO SUR TECHO DE TAPANGO DE MADERA, PISO Y 2 CORTINAS</t>
  </si>
  <si>
    <t>JARCERIA, NOVEDADES, LOZA, PLASTICO Y CRISTALES</t>
  </si>
  <si>
    <t>JOSE LOPEZ LOPEZ</t>
  </si>
  <si>
    <t>LADO SUR, TECHO DE TAPANCO DE MADERA, 2 CANCELES, UNA CORTINA POR FUERA DE LA CALLE</t>
  </si>
  <si>
    <t>MARIA CHAVEZ NUÑEZ</t>
  </si>
  <si>
    <t>LADO SUR, TECHO DE CONCRETO CON BODEGA HACIA EL MISMO, PISO DE AZULEJO, CORTINAS POR DENTRO DEL MERCADO</t>
  </si>
  <si>
    <t>JAZIEL RAFAEL RODRIGUEZ MARQUEZ</t>
  </si>
  <si>
    <t>ARMANDO RODRIGUEZ SERVIN</t>
  </si>
  <si>
    <t>DIANA PATRICIA GARCIA NOCHEBUENA</t>
  </si>
  <si>
    <t>LADO SUR Y ORIENTE, TECHO DE CONCRETO, 3 CORTINAS, 2 POR DENTRO, UNO POR FUERA, PLANCHA Y PISO DE AZULEJO</t>
  </si>
  <si>
    <t>LADO SUR ORIENTE, TECHO DE CONCRETO CON BODEGA HACIA EL MISMO, PISO DE AZULEJO, UNA CORTINA Y CANCEL</t>
  </si>
  <si>
    <t>ROPA HECHA EN GENERAL ARTICULOS PARA DEPORTES</t>
  </si>
  <si>
    <t>VICTOR MARES ESCANDON</t>
  </si>
  <si>
    <t>LADO SUR ORIENTE, TECHO DE CONCRETO CON BODEGA HACIA EL MISMO, PISO DE AZULEJO, CANCELES AMBOS LADOS</t>
  </si>
  <si>
    <t xml:space="preserve">ROPA HECHA EN GENERAL  </t>
  </si>
  <si>
    <t>NORMA RUIZ VELAZQUEZ</t>
  </si>
  <si>
    <t>SURORIENTE, PISO, PLANCHA, TECHO DE LAMINA, CANCELES AMBOS LADOS</t>
  </si>
  <si>
    <t>REPARACION DE APARATOS ELECTRODOMESTICOS Y LINEA BLANCA</t>
  </si>
  <si>
    <t>HORACIO GRANADOS MORENO</t>
  </si>
  <si>
    <t>NORORIENTE, TERCHO DE LAMINA, PISO, PLANCHA Y CORTINA AMBOS LADOS</t>
  </si>
  <si>
    <t>VICTOR RETANA CADENA</t>
  </si>
  <si>
    <t>PAPELERIA</t>
  </si>
  <si>
    <t>FAUSTINO GERARDO FLORES RODRIGUEZ</t>
  </si>
  <si>
    <t>NORORIENTE, PLACHA Y PISO</t>
  </si>
  <si>
    <t>MARIA JUANA GARCIA MIÑON</t>
  </si>
  <si>
    <t>SURORIENTE, PLANCHA, PISO, CORTINAS AMBOS LADOS</t>
  </si>
  <si>
    <t>SEMILLAS</t>
  </si>
  <si>
    <t>JOSE SABAS ABREGO VILLANUEVA</t>
  </si>
  <si>
    <t>NORORIENTE, PISO, CANCELES AMBOS LADOS</t>
  </si>
  <si>
    <t>FORRAJERIA</t>
  </si>
  <si>
    <t>SURORIENTE, PLANCHA, PISO, CORTINAS DE MALLA</t>
  </si>
  <si>
    <t>PURIFICACIÓN TELLEZ REYES</t>
  </si>
  <si>
    <t>NORORIENTE, PISO, CORTINA DE MALLA</t>
  </si>
  <si>
    <t>NORMPONIENTE, TECHO DE LAMINA, CANCEL Y CORTINA</t>
  </si>
  <si>
    <t>PAPELERIA Y LIBROS</t>
  </si>
  <si>
    <t>MIRIAM CAUDILLO MARTINEZ</t>
  </si>
  <si>
    <t>SUR PONIENTE, TECHO DE LAMINA, PISO, CANCEL Y CORTINAS</t>
  </si>
  <si>
    <t>DISCOS MUSICALES Y REGALOS</t>
  </si>
  <si>
    <t>NORPONIENTE, TECHO DE LAMINA, PLANCHA, PISO CANCELES POR AMBOS LADOS</t>
  </si>
  <si>
    <t>ACUARIO, ANIMALES VIVOS, ALIMENTOS Y ACCESORIOS PARA MASCOTAS</t>
  </si>
  <si>
    <t>EUSEBIO CASTRO MATEOS</t>
  </si>
  <si>
    <t>SUR PONIENTE, TECHO DE LAMINA, PISO, CANCELES AMBOS LADOS</t>
  </si>
  <si>
    <t>MARIA MAGDALENA MARTINEZ SALAZAR</t>
  </si>
  <si>
    <t>NORPONIENTE, TECHO DE CONCRETO, PISO</t>
  </si>
  <si>
    <t>ONOFRE GUILLEN AVILES</t>
  </si>
  <si>
    <t>SURPONIENTE, TECHO DE LAMINA, PISO, PLANCHA Y CORTINAS AMBOS LADOS</t>
  </si>
  <si>
    <t>BOLSAS MONEDEROS, CINTURONES, JOYERIA DE FANTASIA Y COSMETICOS</t>
  </si>
  <si>
    <t>ESPERANZA AVILES ESPINOZA</t>
  </si>
  <si>
    <t>NORMPONIENTE, TECHO DE LAMINA, PISO Y CORTINAS DE AMBOS LADOS</t>
  </si>
  <si>
    <t>MARTIN RETANA CADENA</t>
  </si>
  <si>
    <t>SUR PONIENTE, ECHO DE LAMINA,, PLANCHA, PISO, CORTINA Y CANCEL</t>
  </si>
  <si>
    <t>ARTICULOS PARA REGALO Y TALABARTERIA</t>
  </si>
  <si>
    <t>MARGARITA CADENA VELAZQUEZ</t>
  </si>
  <si>
    <t>NORPONIENTE, EHO DE LAMINA, PLANCHA, PISO, CANCELES POR AMBOS LADDOS</t>
  </si>
  <si>
    <t>TELAS Y ROPA EN GENERAL</t>
  </si>
  <si>
    <t>CARLOS ALBERTO PEREZ MARTINEZ</t>
  </si>
  <si>
    <t>SURPONIENTE, ECHO DE LAMINA, PISO, PLANCHA, CANCEL Y CORTINA</t>
  </si>
  <si>
    <t>PERFUMERIA Y BONETERIA</t>
  </si>
  <si>
    <t>ISELA BARAJAS CRUZ</t>
  </si>
  <si>
    <t>SURORIENTE, TECHO DE LAMINAS, PISO, CORTINAS POR AMBOS LADOS</t>
  </si>
  <si>
    <t>GLORIA JURADO ESPINOZA</t>
  </si>
  <si>
    <t>NORIENTE, TECHO DE LAMINA, PISO, CORTINA AMBOS LADOS</t>
  </si>
  <si>
    <t>SASTRERIA Y ROPA</t>
  </si>
  <si>
    <t>PEDRO AVILA ESPINOZA</t>
  </si>
  <si>
    <t>SURORIENTE, TECHO DE LAMINA, PISO Y CORTINAS AMBOS LADOS</t>
  </si>
  <si>
    <t>TACOS DE CECINA Y REFRESCOS</t>
  </si>
  <si>
    <t>ROSA ELENA GARCIA NUÑEZ</t>
  </si>
  <si>
    <t>NORORIENTE, TECHO DE LAMINA, PISO Y CORTINAS DE AMBOS LADOS</t>
  </si>
  <si>
    <t>CRISTAL RETANA GARCIA</t>
  </si>
  <si>
    <t>SUORIENTE, TECHO DE CONCRETO, BODEGA HACIA ARRIBA, PISO DE AZULEJO</t>
  </si>
  <si>
    <t>PALETERIA, NEVERIA, AGUAS FRESCAS Y REFRESCOS</t>
  </si>
  <si>
    <t>FRANCISCO PINEDA GONZALEZ</t>
  </si>
  <si>
    <t>NORORIENTE, PISO Y PLANCHA</t>
  </si>
  <si>
    <t>PLANTAS</t>
  </si>
  <si>
    <t>ALEJANDRO CUAXOSPA SERRALDE</t>
  </si>
  <si>
    <t>SUORIENTE, PLANCHA Y PISO</t>
  </si>
  <si>
    <t>BARBACOA Y REFRESCOS EMBOTELLADOS</t>
  </si>
  <si>
    <t>MARIA LUISA LAGUNA LAURRABAQUITO</t>
  </si>
  <si>
    <t>NORORIENTE, TECHO DE LAMINA, PISO CANCEL Y CORTINA</t>
  </si>
  <si>
    <t>MATERIAS PRIMAS Y DULCES</t>
  </si>
  <si>
    <t>MARIA MANUELA VILLEGAS PUENTES</t>
  </si>
  <si>
    <t>NORPONIENTE, PLANCHA Y PISO</t>
  </si>
  <si>
    <t>ANDREA ANTONIA HUERTA HERRERA</t>
  </si>
  <si>
    <t>SURPONIENTE, PISO Y PLANCHA</t>
  </si>
  <si>
    <t>PEDRO RIBERA LAGUNA</t>
  </si>
  <si>
    <t>NORPONIENTE, PISO Y PLANCHA</t>
  </si>
  <si>
    <t>YOLANDA ALICIA CRUZ</t>
  </si>
  <si>
    <t>SURPONIENTE, ECHO DE CONCRETO, BODEGA HACIA ARRIBA, PISO DE AZULEJO</t>
  </si>
  <si>
    <t>PALETERIA, AGUAS FRSCAS, COCTELES DE FRUTAS Y NIEVES</t>
  </si>
  <si>
    <t>AURORA TERRAZAS HERRERA</t>
  </si>
  <si>
    <t>SURPONIENTE, ECHO DE CONCRETO, BODEGA HACIA ARRIBA,  PLANCHA, PISO DE AZULEJO</t>
  </si>
  <si>
    <t>JUGOS, LICUADOS, COCTELES DE FRUTA YOGURT, POSTRES Y PASTELES</t>
  </si>
  <si>
    <t>MANUEL LOPEZ VELAZQUEZ</t>
  </si>
  <si>
    <t>SURPONIENTE, PLANCHA PISO</t>
  </si>
  <si>
    <t>TORTAS, HAMBURGUESAS, HOT DOGS Y REFRESCOS</t>
  </si>
  <si>
    <t>JUAN CARLOS RODRIGUEZ PERALES</t>
  </si>
  <si>
    <t>NORPONIENTE, TECHO DE LAMINAS, PLANCHA, CORTINAS AMBOS LADOS</t>
  </si>
  <si>
    <t>TEODORO CHAVEZ BAUTISTA</t>
  </si>
  <si>
    <t>SURPONIENTE, TECHO DE LAMINA, PLANCHA, CORTINAS AMBOS LADOS</t>
  </si>
  <si>
    <t>JUGUETERIA, ARTICULOS DE PLASTICO Y MOCHILAS</t>
  </si>
  <si>
    <t>MARIA INES SALINAS MIGUEL</t>
  </si>
  <si>
    <t>SURORIENTE, PLANCHA, PISO</t>
  </si>
  <si>
    <t>TACOS DE CARNITAS, TORTAS Y REFRESCOS EMBOTELLADOS</t>
  </si>
  <si>
    <t>CLAUDIA PILAR VELAZQUEZ GOMEZ</t>
  </si>
  <si>
    <t>NORORIENTE, PLANCHA Y PISO</t>
  </si>
  <si>
    <t>JUGOS, LICUADOS, COCTELES DE FRUTA YOGURT Y PASTELES</t>
  </si>
  <si>
    <t>ANA MARIA SANCHEZ VARELA</t>
  </si>
  <si>
    <t>SURORIENTE, PLANCHA Y PISO</t>
  </si>
  <si>
    <t>MARISCOS, CALDOS DE CAMARON Y PESCADO FRITO</t>
  </si>
  <si>
    <t>AGRIPINA DE JESUS LARA</t>
  </si>
  <si>
    <t>NORORIENTE, TECHO DE CONCRETO, PISO Y PLANCHA</t>
  </si>
  <si>
    <t>YOGURT PREPARADO, COCTEL DE FRUTAS, PASTELITOS Y REFRESCOS</t>
  </si>
  <si>
    <t>FLORIBERTO LOPEZ CANO</t>
  </si>
  <si>
    <t>SUR ORIENTE, TECHO DE LAMINA, PISO, CANCELES DE AMBOS LADOS</t>
  </si>
  <si>
    <t>PAOLA FLORES ALVAREZ</t>
  </si>
  <si>
    <t>NORORIENTE, PLANCHA, PISO, CANCELES DE MALLA</t>
  </si>
  <si>
    <t>TELAS , MERCERIA</t>
  </si>
  <si>
    <t>CATALINA CAMACHO HERNANDEZ</t>
  </si>
  <si>
    <t>SUR ORIENTE, PISO Y PLANCHA</t>
  </si>
  <si>
    <t>CARNITAS Y TACOS</t>
  </si>
  <si>
    <t>LUIS GOMEZ RANGEL</t>
  </si>
  <si>
    <t>NORORIENTE, TECHO DE LAMINA, PLANCHA Y PISO, CORTINAS DE AMBOS LADOS</t>
  </si>
  <si>
    <t>COSMETICOS, FANTACIA, BOLSAS, MONEDEROS Y CINTURONES</t>
  </si>
  <si>
    <t>JOSEFINA AVILA ESPINOZA</t>
  </si>
  <si>
    <t>SURORIENTE, PISO, PLANCHA Y CORTINAS DE AMBOS LADOS</t>
  </si>
  <si>
    <t>MARCELA ARANDA GONZALEZ</t>
  </si>
  <si>
    <t>NORORIENTE, PISO, PLANCHA, CANCELES POR AMBOS LADOS</t>
  </si>
  <si>
    <t>JARCIERIA Y ARTICULOS PARA EL HOGAR</t>
  </si>
  <si>
    <t>BERTHA CERVANTES HERNANDEZ</t>
  </si>
  <si>
    <t>NORPONIENTE, TECHO DE CONCRETO, PISO DE AZULEJO, CORTINAS DE AMBOS LADOS</t>
  </si>
  <si>
    <t>JAVIER TOMAS RETANA GUTIERREZ</t>
  </si>
  <si>
    <t>SURPONIENTE, PISO, PLANCHA Y CORTINAS DE AMBOS LADOS</t>
  </si>
  <si>
    <t>MARIO LOPEZ VALENCIA</t>
  </si>
  <si>
    <t>NORPONIENTE, TECHO DE LAMINA, PISO, PLANCHA Y CORTINAS DE AMBOS LADOS</t>
  </si>
  <si>
    <t>RELOJERIA Y JOYERIA FINA</t>
  </si>
  <si>
    <t>BONIFACIO DE LA CRUZ HERNANDEZ</t>
  </si>
  <si>
    <t>SURPONIENTE, TECHO DE LAMINA, PISO, CANCELES DE AMBOS LADOS</t>
  </si>
  <si>
    <t>ARTICULOS DE ROPA EN GENERAL Y ROPA PARA BEBE</t>
  </si>
  <si>
    <t>ROSA VIRGINIA AYALA ARANDA</t>
  </si>
  <si>
    <t>NORPONIENTE, PISO PLANCHA, CORTINAS DE AMBOS LADOS</t>
  </si>
  <si>
    <t>SURPONIENTE, PLANCHA, CORTINAS DE AMBOS LADOS</t>
  </si>
  <si>
    <t>ALEJANDRO CRUZ AYALA ARANDA</t>
  </si>
  <si>
    <t>NORPONIENTE, TECHO DE LAMINAS DE PLASTICO, PLANCHA, PISO Y CORTINAS AMBOS LADOS</t>
  </si>
  <si>
    <t>MOLES EN PASTA, CHILES SECOS Y SEMILLAS</t>
  </si>
  <si>
    <t>HORTENCIA GARCIA MIÑON</t>
  </si>
  <si>
    <t>SURPONIENTE, PLANCHA Y PISO</t>
  </si>
  <si>
    <t>OSTIONERIA, CALDO DE CAMARONES Y REFRESCOS</t>
  </si>
  <si>
    <t>ROSALIA MARTINEZ DE JESUS</t>
  </si>
  <si>
    <t>NORPONIENTE, TECHOS DE LAMINA, PISO DE AZULEJO, CORTINAS DE AMBOS LADOS</t>
  </si>
  <si>
    <t>RELOJERIA, JOYERIA Y PRODUCTOS DE BELLEZA</t>
  </si>
  <si>
    <t>RAMIRO MONTERO ARROLLO</t>
  </si>
  <si>
    <t>SURPONIENTE, TECHO DE LAMINA DE PLASTICO, PLANCHA, PISO DE MOSAICO Y CORTINAS DE AMBOS LADOS</t>
  </si>
  <si>
    <t>POSTRES TAMALES Y ATOLE</t>
  </si>
  <si>
    <t>INDELISA MARQUEZ FLORES</t>
  </si>
  <si>
    <t>PONIENTE, TECHO DE CONCRETO Y CORTINA DE FRENTE</t>
  </si>
  <si>
    <t>HERBOLARIA, SEMILLAS Y PRODUCTOS NATURISTAS</t>
  </si>
  <si>
    <t>OLIVIA DURAN ONOFRE</t>
  </si>
  <si>
    <t>LADO PONIENTE, TECHO DE CONCRETO, PISO Y CORTINA</t>
  </si>
  <si>
    <t>DERIVADOS DE PAPEL CERAMICA TABAQUERIA Y REGALOS</t>
  </si>
  <si>
    <t>MARIA ELENA AYALA ARANDA</t>
  </si>
  <si>
    <t>SURPONIENTE, TECHO DE CONCRETO, PISO DE AZULEJO, PLANCHA Y CORTINA</t>
  </si>
  <si>
    <t>TAMALES Y DESAYUNOS</t>
  </si>
  <si>
    <t>EMMA ESTELA GONZALEZ CAMACHO</t>
  </si>
  <si>
    <t>SUR, TECHO DE CONCRETO, PISO DE AZULEJO, UNA CORTINA</t>
  </si>
  <si>
    <t>ARTICULOS DEPORTIVOS</t>
  </si>
  <si>
    <t>GEORGINA VIOLETA MORAN RAMIREZ</t>
  </si>
  <si>
    <t>PALETERIA, NEVERIA Y AGUAS FRESCAS</t>
  </si>
  <si>
    <t>ARTURO ANDRADE CARMONA</t>
  </si>
  <si>
    <t>CALLE BELLAS ARTES, PISO CEMENTO, CORTINAS</t>
  </si>
  <si>
    <t>MERCERIA Y RECUERDOS</t>
  </si>
  <si>
    <t>TOMASA BAUTISTA VAZQUEZ</t>
  </si>
  <si>
    <t>PLASTICOS, JUGUETERIA, CRISTALERIA Y PELTRE</t>
  </si>
  <si>
    <t>ELVIRA FLORES RAMIREZ</t>
  </si>
  <si>
    <t>UBICACIÓN, PINO SUÁREZ, CONSTRUCCION FIJA, LOSETA, CORTINAS</t>
  </si>
  <si>
    <t>CRISTALERIA, LOZA, RRECUERDOS Y CERAMICA EN GENERAL</t>
  </si>
  <si>
    <t>MARIA LETICIA GUZMAN ARMENDARIS</t>
  </si>
  <si>
    <t>CALLE BELLAS ARTES, PISO LOSETA, CORTINAS</t>
  </si>
  <si>
    <t>COSMETICOS Y JOLLERIA</t>
  </si>
  <si>
    <t>CARLA FAVIOLA LOPEZ RODRIGUEZ</t>
  </si>
  <si>
    <t>PARODUCTOS PARA ESTETICA</t>
  </si>
  <si>
    <t>MIGUEL ANGEL ZEPEDA ORTIZ</t>
  </si>
  <si>
    <t>TLAPALERIA Y JARCERIA</t>
  </si>
  <si>
    <t>LEONOR RODRIGUEZ SORIA</t>
  </si>
  <si>
    <t xml:space="preserve">TLAPALERIA  </t>
  </si>
  <si>
    <t>VIRGINIA SALAZAR GARCIA</t>
  </si>
  <si>
    <t>PERFUMERIA Y REGALOS</t>
  </si>
  <si>
    <t>ISAURA IVONNE REYNOSO ESPINOZA</t>
  </si>
  <si>
    <t>AURELIA ESPINOZA ARCE</t>
  </si>
  <si>
    <t>PAPELERIA Y MERCERIA</t>
  </si>
  <si>
    <t>JOSE REFUGIO GONZALEZ MORENO</t>
  </si>
  <si>
    <t>CALLE BELLAS ARTES, PISO CEMENTO, CORTINAS (FUSIONADO CON LOS LOCALES 10 Y 11</t>
  </si>
  <si>
    <t>PRIMER PASILLO INTERIOR, PISO LOSETA, CORTINAS</t>
  </si>
  <si>
    <t>PRIMER PASILLO INTERIOR, PISO CEMENTO, CORTINAS</t>
  </si>
  <si>
    <t>JULIAN PEREZ MONDRAGON</t>
  </si>
  <si>
    <t>ABARROTES, SEMILLAS Y FORRAJES</t>
  </si>
  <si>
    <t>ANITA MONDRAGON FLORES</t>
  </si>
  <si>
    <t>ABARROTES, REFRESCOS Y DULCERIA</t>
  </si>
  <si>
    <t>JULIA SOLANO SALAS</t>
  </si>
  <si>
    <t>CALLE PINO SUÁREZ, PISO LOSETA, CORTINAS</t>
  </si>
  <si>
    <t>ROPA EN GENERAL Y BONETERIA</t>
  </si>
  <si>
    <t>JULIETA GARCIA MARTAGON</t>
  </si>
  <si>
    <t>MARIA EUGENIA AGUILAR MENDEZ</t>
  </si>
  <si>
    <t>SARA FLORES CAMACHO</t>
  </si>
  <si>
    <t xml:space="preserve">ROPA EN GENERAL  </t>
  </si>
  <si>
    <t>SARA CITLALLI CORTES FLORES</t>
  </si>
  <si>
    <t>MARIA ISABEL PERALTA SILVA</t>
  </si>
  <si>
    <t>FRUTAS Y VERDURAS</t>
  </si>
  <si>
    <t>CAMILO CRUZ TORRES</t>
  </si>
  <si>
    <t>PRIMER PASILLO INTERIOR, PISO CEMENTO, SIN CORTINAS</t>
  </si>
  <si>
    <t>MISTICO, FLORERIA, HERBOLARIA Y NATURISTA</t>
  </si>
  <si>
    <t>FRITURAS</t>
  </si>
  <si>
    <t>SUSANA NOEMI HERRERA LINARES</t>
  </si>
  <si>
    <t>SEGUNDO PASILLO INTERIOR, PISO CEMENTO, BARRA CON AZULEJO, SIN CORTINA (INACTIVO)</t>
  </si>
  <si>
    <t>SEGUNDO PASILLO, PISO CEMENTO, SIN CORTINAS</t>
  </si>
  <si>
    <t>FRUTAS, VERDURAS Y LEGUMBRES</t>
  </si>
  <si>
    <t>JOSE AARON CORTES RAMIREZ</t>
  </si>
  <si>
    <t>SENAIDA CORNEJO PEREZ</t>
  </si>
  <si>
    <t>CERAMICA, PORCELANA Y BARRO</t>
  </si>
  <si>
    <t>LUCIA CORNEJO PEREZ</t>
  </si>
  <si>
    <t>SEGUNDO PASILLO, PISO CEMENTO, CORTINAS (INACTIVO)</t>
  </si>
  <si>
    <t>ESTETICA EN GENERAL</t>
  </si>
  <si>
    <t>LUIS RAÚL DÍAZ GONZALEZ</t>
  </si>
  <si>
    <t>SEGUNDO PASILLO, PISO LOSETA, CORTINAS</t>
  </si>
  <si>
    <t>ZAPATERIA Y PELETERIA</t>
  </si>
  <si>
    <t>JUANITA PERALTA MIRELES</t>
  </si>
  <si>
    <t>SEGUNDO PASILLO, PISO LOSETA, CORTINAS REMODELADO</t>
  </si>
  <si>
    <t>ZAPATERIA, ARTICULOS DE PIEL EN GENERAL</t>
  </si>
  <si>
    <t>PEDRO ARMENDARIZ PUENTE</t>
  </si>
  <si>
    <t xml:space="preserve">SEGUNDO PASILLO, PISO LOSETA, CORTINAS </t>
  </si>
  <si>
    <t>ALICIA ARMENDARIS MORENO</t>
  </si>
  <si>
    <t>ZAPATERIA Y ROPA DEPORTIVA Y ESPORT</t>
  </si>
  <si>
    <t>NANCI ARELI LUGO ARMENDARIZ</t>
  </si>
  <si>
    <t>CALLE PINO SUÁREZ, PISO CEMENTO, CORTINAS</t>
  </si>
  <si>
    <t>ROPA PARA NIÑO DE 0 A 16 AÑOS, BONETERIA Y JUGUETERIA</t>
  </si>
  <si>
    <t>SERAFIN AVILA SANTIAGO</t>
  </si>
  <si>
    <t>COSMETICOS, JOYERIA DE FANTASIA, PERFUMES Y REGALOS</t>
  </si>
  <si>
    <t>SEGUNDO PASILLO, PISO LOSETA, CORTINAS (REMODELADO)</t>
  </si>
  <si>
    <t>VIRGINIA PEÑA PAPA</t>
  </si>
  <si>
    <t>CD'S, PELICULAS, APARATOS ELECTRONICOS Y DERIVADOS</t>
  </si>
  <si>
    <t>FRANCISCO LEON MARROQUIN</t>
  </si>
  <si>
    <t>TERCER PASILLO, PISO LOSETA, CORTINAS</t>
  </si>
  <si>
    <t>NATURISTA</t>
  </si>
  <si>
    <t>CARMINA JIMENEZ FLORES</t>
  </si>
  <si>
    <t>CHILES SECOS, PINOLE Y DERIVADOS</t>
  </si>
  <si>
    <t>REPARACION DE APARATOS ELECTONICOS Y ELECTRODOMESTICOS</t>
  </si>
  <si>
    <t>MARIA IRENE YAÑEZ SANCHEZ</t>
  </si>
  <si>
    <t>CHILES SECOS, MOLE EN PASTA Y CONDIMENTOS</t>
  </si>
  <si>
    <t>TERCER PASILLO, PISO CEMENTO, CORTINAS</t>
  </si>
  <si>
    <t>UNIFORMES EN GENERAL</t>
  </si>
  <si>
    <t>TERCER PASILLO, PISO CEMENTO, BARRA DE CEMENTO, SIN CORTINAS</t>
  </si>
  <si>
    <t>POLLERIA</t>
  </si>
  <si>
    <t>DARIO MOLINA ROSALES</t>
  </si>
  <si>
    <t>TERCER PASILLO, PISO CEMENTO, BARRA DE AZULEJO, SIN CORTINAS</t>
  </si>
  <si>
    <t>JOSE LUIS GUEVARA GONZALEZ</t>
  </si>
  <si>
    <t>JUAN CARLOS MOLINA ROSALES</t>
  </si>
  <si>
    <t>TERCER PASILLO, PISO LOSETA, BARRA DE CEMENTO, SIN CORTINAS</t>
  </si>
  <si>
    <t>RAUL SILVA REYES</t>
  </si>
  <si>
    <t>TERCER PASILLO, PISO LOSETA, BARRA DE AZULEJO, SIN CORTINAS (INACATIVO)</t>
  </si>
  <si>
    <t>PESCADOS Y MARISCOS PREPARADOS</t>
  </si>
  <si>
    <t>TERCER PASILLO, PISO LOSETA, BARRA DE AZULEJO, CORTINAS</t>
  </si>
  <si>
    <t>JUGOS, LICUADOS, ESQUIMOS, YOGURT PREPARADO, AGUAS PREPARADAS, COSTEL Y RASPADOS</t>
  </si>
  <si>
    <t>CUARTO PASILLO, PISO LOSETA, BARRA DE AZULEJO, CORTINAS (EN REMODELACION)</t>
  </si>
  <si>
    <t>TORTAS, HAMBURGUESAS, SINCRONIZADAS, HOT DOGS, JUGOS, LICUADOS, COSTELES, AGUAS Y YOGURT</t>
  </si>
  <si>
    <t>MARIA DE LOS ANGELES OROPEZA MARCOS</t>
  </si>
  <si>
    <t>CUARTO PASILLO, PISO LOSETA, BARRA DE AZULEJO, CORTINAS</t>
  </si>
  <si>
    <t>COCINA ECONOMICA</t>
  </si>
  <si>
    <t>CLAUDIA ALEJANDRA CABELLO VELAZCO</t>
  </si>
  <si>
    <t>MIGUEL ANGEL LOPEZ LUNA</t>
  </si>
  <si>
    <t>CUARTO PASILLO, PISO CEMENTO, BARRA DE AZULEJO, CORTINAS</t>
  </si>
  <si>
    <t xml:space="preserve">COCINA  </t>
  </si>
  <si>
    <t>DOLORES TREJO CALVA</t>
  </si>
  <si>
    <t>MARIA CARMEN AGUILAR VILCHIS</t>
  </si>
  <si>
    <t>CUARTO PASILLO, PISO LOSETA, BARRA DE CEMENTO, CORTINAS</t>
  </si>
  <si>
    <t>COMIDA CORRIDA Y DESAYUNOS</t>
  </si>
  <si>
    <t>CATALINA COAHUILAZO DE LA CRUZ</t>
  </si>
  <si>
    <t>BARBACOA Y ANTOJITOS MEXICANOS</t>
  </si>
  <si>
    <t>MARIA DEL ROCIO TELLEZ ALEGRIA</t>
  </si>
  <si>
    <t>CUARTO PASILLO, PISO DE TIERRA, BARRA EN OBRA NEGRA, SIN CORTINAS</t>
  </si>
  <si>
    <t>DANIEL MARTINEZ SANCHEZ</t>
  </si>
  <si>
    <t>CUARTO PASILLO PISO LOSETA, BARRA DE CEMENTO EN REMODELACION, CORTINAS</t>
  </si>
  <si>
    <t>CUARTO PASILLO, PISO LOSETA, BARRA DE AZULEJO, CORTINAS (INACTIVO)</t>
  </si>
  <si>
    <t>CREMERIA Y TOCINERIA</t>
  </si>
  <si>
    <t>ALFREDO HERRERA FRIAS</t>
  </si>
  <si>
    <t>PASILLO QUE DESEMBOCA EN CALLE BELLAS ARTES, PISO LOSETA, CORTINAS</t>
  </si>
  <si>
    <t>ROGELIO HERRERA FRIAS</t>
  </si>
  <si>
    <t>DULCERIA Y MATERIAS PRIMAS</t>
  </si>
  <si>
    <t>MARIA RAQUEL HERNANDEZ</t>
  </si>
  <si>
    <t>MARIA TERESA REYES GONZALEZ</t>
  </si>
  <si>
    <t>CAFETERIA CON VENTA DE TORTAS, HAMBURGUESAS, PAPAS A LA FRANCESA Y HOT DOGS</t>
  </si>
  <si>
    <t>ROGELIO PEREZ HERNANDEZ</t>
  </si>
  <si>
    <t>FUERA DEL MERCADO TECHO DE LOSA, PARED RUSTICA, PISO DE LOSETA, CORTINA Y TOLDO AL FRENTE</t>
  </si>
  <si>
    <t>AFURA DEL MERCADO, PAREDES Y PISO RUSTICO, TECHO DE LOSA, CORTINAS Y LONA AL FRENTE</t>
  </si>
  <si>
    <t>UBICADO AFUERA DEL MERCADO PAREDES APLANADAS, PISO RUSTICO, TECHO DE LOSA, CORTINA Y TOLDO AL FRENTE</t>
  </si>
  <si>
    <t>UBICADO AFUERA DEL MERCADO, PAREDES Y PISO RUSTICO, TECHO DE LOSA, CORTINAS Y TOLDO AL FRENTE</t>
  </si>
  <si>
    <t>INTERIOR DEL MERCADO, PAREDES Y TECHO APLANADOS, PISO DE LOSETA, CORTINAS Y PASILLO CON LOSTA</t>
  </si>
  <si>
    <t>SE UBICA DENTRO DEL MERCADO, PAREDES Y TECHO APLANADOS, PISO Y PASILLO DE LOSETA, CORTINA</t>
  </si>
  <si>
    <t>ROPA DE NIÑO Y NIÑA</t>
  </si>
  <si>
    <t>SE UBICA DENTRO DEL MERCADO, PAREDES RUSTICAS , TECHO DE LOSA, PISO Y PASILLO DE LOSETA, CORTINA</t>
  </si>
  <si>
    <t>ROPA</t>
  </si>
  <si>
    <t>DENTRO DEL MERCADO, TECHO DE LOSA, PAREDES Y PISO RUSTICO, CORTINA, PASILLO CON LOSETA</t>
  </si>
  <si>
    <t>ABARROTES, FORRAJE, SEMILLAS, VENTA DE HUEVO Y CIGARRO</t>
  </si>
  <si>
    <t>CARMEN LETICIA AGUILAR MENDEZ</t>
  </si>
  <si>
    <t>MARIA NTONIA MORALES MANDUJANO</t>
  </si>
  <si>
    <t>ANTONIA ROJAS GARCIA</t>
  </si>
  <si>
    <t>CREMERIA Y CARNES FRIAS CON VENTA DE HUEVO</t>
  </si>
  <si>
    <t>DENTRO DEL MERCADO, PISO Y PAREDES RUSTICAS Y TECHO DE LOSA, CORTINA, PASILLO CON LOSETA</t>
  </si>
  <si>
    <t>FORRAJES, SEMILLAS, ABARROTES Y VENTA DE HUEBO</t>
  </si>
  <si>
    <t>ACABADO APLANADO, PISO NORMAL</t>
  </si>
  <si>
    <t>DENTRO DEL MERCADO, PISO DE LOSETA, PAREDES RUSTICAS, TECHO DE LOZA, BARRA DE CEMENTO CON AZULEJO Y MADERA, CORTINA Y PASILLO CON LOSETA</t>
  </si>
  <si>
    <t>DENTRO DEL MERCADO, PAREDES Y PISO DE AZULEJO, TECHO DE LOAZA, CORTINA PASILLO AZULEJO, UNA ENTRADA</t>
  </si>
  <si>
    <t>DENTRO DEL MERCADO, DOS ENTRADAS CON LOSETA, TERMINADO EN AZULEJO, CORREDOR</t>
  </si>
  <si>
    <t>DENTRO DEL MERCADO, TERMINADO EN AZULEJO, LOSETA EN PISO, CORREDOR</t>
  </si>
  <si>
    <t>DENTRO DEL MERCADO, TERMINADO EN AZULEJO, LOSETA EN PISO, PAREDES RUSTICAS CORREDOR</t>
  </si>
  <si>
    <t>DENTRO DEL MERCADO, TERMINADO EN RUSTICO</t>
  </si>
  <si>
    <t>DENTRO DEL MERCADO, TERMINADO EN APLANADO Y LOSETA EN PISO</t>
  </si>
  <si>
    <t>DENTRO DEL MERCADO, TERMINADO EN AZULEJO Y LOSETA EN PISO, CORREDOR</t>
  </si>
  <si>
    <t>NEVERIA</t>
  </si>
  <si>
    <t>DENTRO DEL MERCADO, TERMINADO RUSTICO, PISO NORMAL, CORREDOR</t>
  </si>
  <si>
    <t>JARCERIA, PELTRE, LOSA Y ALUMINIO</t>
  </si>
  <si>
    <t>DENTRO DEL MERCADO, TERMINADO APLANADO, PISO NORMAL, CORREDOR</t>
  </si>
  <si>
    <t>DENTRO DEL MERCADO, TERMINADO APLANADO, PISO NORMAL, CORREDOR. PRIMER PASILLO</t>
  </si>
  <si>
    <t>MERCERIA Y MOCHILAS</t>
  </si>
  <si>
    <t>REPARACION DE CALZADO Y VENTA DE PRODUCTOS PARA CALZADO</t>
  </si>
  <si>
    <t>ROPA EN GENERAL, BONETERIA Y REGALOS</t>
  </si>
  <si>
    <t>DENTRO DEL MERCADO, TECHO DE LOSA, PAREDES APLANADAS, PISO DE LOSETA, CORTINA, PASILLO CON LOSETA</t>
  </si>
  <si>
    <t>DENTRO DEL MERCADO, TECHO DE LOZA, PAREDES RUSTICAS, PISO Y PASILLO DE LOSETA, CORTINA</t>
  </si>
  <si>
    <t>BONETERIA, MERCERIA Y REGALOS</t>
  </si>
  <si>
    <t>CERRAJERIA, PLOMERIA Y REPARACION DE ARTICULOS ELECTRICOS EN GENERAL</t>
  </si>
  <si>
    <t>PERFUMES, JUGUETES Y REGALOS</t>
  </si>
  <si>
    <t>ARTICULOS DE IMPORTACION, JUGUETES, FLORES Y LAMPARAS</t>
  </si>
  <si>
    <t>DENTRO DEL MERCADO, ACABADO APLANADO Y PISO RUSTICO</t>
  </si>
  <si>
    <t>TALABARTERIA , MUÑECOS DE PELUCHE, ARTICULOS  Y ACCESORIOS PARA EL HOGAR Y DECORATIVOS</t>
  </si>
  <si>
    <t>DENTRO DEL MERCADO, PAREDES RUSTICAS PINTADAS DE BLANCO, PISO RUSTICO, CORTINA, PASILLO CON LOSETA</t>
  </si>
  <si>
    <t>PAPELERIA, ARTICULOS DE IMPORTACION Y REGALOS</t>
  </si>
  <si>
    <t>DENTR DEL MERCADO,  TECHO DE LOZA, PAREDES RUSTICAS PINTADAS DE BLANCO, PISO RUSTICO, CORTINA, PASILLO CON LOSETA</t>
  </si>
  <si>
    <t>DENTR DEL MERCADO,  TECHO DE LOZA, PAREDES RUSTICAS PINTADAS DE BLANCO, PISO DE LOSETA, CORTINA, PASILLO CON LOSETA</t>
  </si>
  <si>
    <t>CERAMICA FLORES ARTIFICIALES, RELAJACIÓN</t>
  </si>
  <si>
    <t>JUGUETES EN GENERAL</t>
  </si>
  <si>
    <t>DENTRO DEL MERCADO, TECHO DE LOZA, PAREDES RUSTICAS, PISO RUSTICO Y PASILLO DE LOSETA, CORTINA</t>
  </si>
  <si>
    <t>DENTRO DEL MERCADO, FRENTE CON TECHO DE LOZA, PAREDES RUSTICAS PINTADAS EN BLANCO, PISO DE LOSETA</t>
  </si>
  <si>
    <t>MOLES, CHILES SECOS Y NOPALES</t>
  </si>
  <si>
    <t>DENTRO DEL MERCADO, TECHO DE LOZA, PAREDES Y PISO RUSTICO, PASILLO DE LOSETA, CORTINA</t>
  </si>
  <si>
    <t>CHILES SECOS, MOLES, DULCES Y BOTANAS</t>
  </si>
  <si>
    <t>DENTRO DEL MERCADO, TIENE UNA BITRINA DONDE EXHIBEN MOLE, DULCES Y TIENE ANAQUELES EXHIBIENDO PRODUCTOS EN LA PARTE DE ATRÁS, PISO RUSTICO, CORTINA</t>
  </si>
  <si>
    <t>CHILES SECOS</t>
  </si>
  <si>
    <t>PISO RUSTICO Y CORTINA</t>
  </si>
  <si>
    <t>PLASTICO</t>
  </si>
  <si>
    <t>HIERBAS Y ESOTERIA</t>
  </si>
  <si>
    <t>PISO RUSTICO, CON CORTINA</t>
  </si>
  <si>
    <t>VERDURAS Y FRUTAS</t>
  </si>
  <si>
    <t>PLANCHA DE CEMENTO, SIN CORTINA</t>
  </si>
  <si>
    <t>CORTINA, PISO DE LOSETA</t>
  </si>
  <si>
    <t>PRODUCTOS HERBALIFE</t>
  </si>
  <si>
    <t>REFRESCOS Y HELADOS</t>
  </si>
  <si>
    <t xml:space="preserve">PLANCHA DE CEMENTO </t>
  </si>
  <si>
    <t>FRUTAS Y VERDURAS, PRODUCTOS DERIVADOS DEL NOPAL</t>
  </si>
  <si>
    <t>MARÍA DEL CARMEN MORENO PÉREZ</t>
  </si>
  <si>
    <t>PLANCHA CON LOSETA, PISO RUSTICO</t>
  </si>
  <si>
    <t>TACOS DE CARNITAS</t>
  </si>
  <si>
    <t>PLANCHA DE CEMENTO Y PISO RUSTICO</t>
  </si>
  <si>
    <t xml:space="preserve">FRUTAS Y VERDURAS  </t>
  </si>
  <si>
    <t>CORTINA, PISO RUSTICO, PLANCHA DE CEMENTO, PASILLO CON LOSETA</t>
  </si>
  <si>
    <t>FLORERIA</t>
  </si>
  <si>
    <t>PISO RUSTICO</t>
  </si>
  <si>
    <t>REFRESCOS Y BOTANAS</t>
  </si>
  <si>
    <t>MATERIAS PRIMAS</t>
  </si>
  <si>
    <t>REFRESCOS Y DULCES</t>
  </si>
  <si>
    <t>PLANCHA DE CEMENTO</t>
  </si>
  <si>
    <t>DENTRO DEL MERCADO, MOSTRADOR, PILETA Y PISO DE AZULEJO</t>
  </si>
  <si>
    <t>DENTRO DEL MERCADO, MOSTRADOR, PILETA Y PISO DE CEMENTO</t>
  </si>
  <si>
    <t>DENTRO DEL MERCADO, MOSTRADOR Y PISO DE AZULEJO</t>
  </si>
  <si>
    <t>DENTRO DEL MERCADO, MOSTRADOR, PISO Y LAVABO DE AZULEJO, VITRINA</t>
  </si>
  <si>
    <t>BARRA, PISO Y PARED DE AZULEJO, CORTINA, DENTRO DEL MERCADO</t>
  </si>
  <si>
    <t>COCINA ECONIMICA</t>
  </si>
  <si>
    <t>BARRA DE CEMENTO, PISO DE AZULEJO, PARED DE CEMENTO, CORTINA</t>
  </si>
  <si>
    <t>TORTAS Y REFRESCOS</t>
  </si>
  <si>
    <t>BARRA DE TABIQUE, PISO Y PARED DE AZULEJO, CORTINA</t>
  </si>
  <si>
    <t>EXPENDIO</t>
  </si>
  <si>
    <t>DENTRO DEL MERCADO, PISO Y PARED DE AZULEJO, CORTINA</t>
  </si>
  <si>
    <t>MOSTRADOR DE FORMAICA, PISO Y PARED DE CEMENTO, CORTINA</t>
  </si>
  <si>
    <t>CREMERIA</t>
  </si>
  <si>
    <t>PISO DE AZULEJO, PARED DE TABIQUE CON CORTINA, CON BARANDAL</t>
  </si>
  <si>
    <t>AFUERA DEL MERCADO, PISO Y PARED DE CEMENTO, CORTINA</t>
  </si>
  <si>
    <t>CALDO DE GALLINA</t>
  </si>
  <si>
    <t>AFUERA DEL MERCADO CON CORTINA, PARED Y PISO DE CEMENTO</t>
  </si>
  <si>
    <t>AFUERA DEL MERCADO CON CORTINA, PARED, BARRA Y PISO DE CEMENTO</t>
  </si>
  <si>
    <t>AFUERA DEL MERCADO, PISO Y PARED DE AZULEJO, CORTINA</t>
  </si>
  <si>
    <t>REPARACION DE ELECTRODOMESTICO</t>
  </si>
  <si>
    <t>CORTINA DE FIERRO, PISO  CON LOSETA, REFRIGERADOR, VITRINA DE ALUMINIO, CAMARA</t>
  </si>
  <si>
    <t>JUAN MANUEL ALVARADO MORALES</t>
  </si>
  <si>
    <t>CORTINA DE FIERRO, CAMARA, MOSTRADOR TUBULAR, BANCO DE MADERA, BASCULA DE RELOJ, PISO CON LOSETA Y TECHO DE CONCRETO</t>
  </si>
  <si>
    <t>RAFAEL CORTES CADENA</t>
  </si>
  <si>
    <t>CORTINA DE FIERRO, CAMARA, MOSTRADOR TUBULAR, BANCO DE MADERA, BASCULA DE RELOJ, PISO CON LOSETA Y TECHO DE CONCRETO, SIERRA</t>
  </si>
  <si>
    <t>CORTINA DE FIERRO, VITRINA, UNA CAMARA, BANCOD E MADERA, BASCULA DE RELOJ, PISO CON LOSETA, PAREDES FORRADAS DE AZULEJO</t>
  </si>
  <si>
    <t>CARLOS CRUZ HERNANDEZ</t>
  </si>
  <si>
    <t>CORTINA DE FIEERO, UNA VITRINA, BANCO DE MADERA, REBANADORA, VITINA DE ALUMINIO, PISO CON LOSETA Y PAREDES FORRADAS DE AZULEJO</t>
  </si>
  <si>
    <t>JOSE TRINIDAD, ALVARADO DOMINGUEZ</t>
  </si>
  <si>
    <t>CORTINA DE FIERRO, UNA VITRINA, MESA DE MADERA, DOS BANCOS DE MADERA, PAREDES  Y PISO FORRADO DE MADERA Y AZULEJO</t>
  </si>
  <si>
    <t>RUBEN MARTINEZ REYES</t>
  </si>
  <si>
    <t>CORTINA DE FIERRO, VITRINA, SIERRA, CARA FRIGORIFICA, CONGELADOR, PISO DE LOSETA Y TECHO DE CONCRETO</t>
  </si>
  <si>
    <t>MARIA DEL REFUGIO MACIAS PÉREZ</t>
  </si>
  <si>
    <t>CORTINA DE FIERRO, CAMARA, VITRINA, BANCO DE MADERA, BASCULA DE RELOJ, PISO Y PAREDES DE LOSETA</t>
  </si>
  <si>
    <t>JUAN MANUEL SALCEDO SOTO</t>
  </si>
  <si>
    <t>CORTINA DE FIERRO, PISO DE LOSETA, ANAQUELES DE MADERA, MOSTRADOR DE MADERA, BASCULA DE RELOJ, TECHO DE CONCRETO</t>
  </si>
  <si>
    <t>AMADO GALVAN OLIVARES</t>
  </si>
  <si>
    <t>CHILES SECOS, ESPECIES, HARINA PARA TAMAL Y MOLINO PARA CHILES</t>
  </si>
  <si>
    <t>CORTINA DE FIERRO, MOSTRSADOR DE MADERA, REFRIGERADOR, ANAQUELES DE MADERA, BASCULA DE RELOJ, PISO DE LOSETA, TECHO DE CONCRETO</t>
  </si>
  <si>
    <t>ABARROTES, MATERIA PRIMAS, DULCES, VENTA DE HUEVO Y SEMILLAS</t>
  </si>
  <si>
    <t>VICENTE MENDOZA HERNANDEZ</t>
  </si>
  <si>
    <t>CORTINA DE FIERRO, VITRINA, ANAQUELES DE FIERRO, DOS BASCULAS, PISO FIRME, TECHO DE LAMINA</t>
  </si>
  <si>
    <t>ABARROTES, SEMILLAS, CREMERIA, SALCHICHONERIA, LECHE</t>
  </si>
  <si>
    <t>AMALIA MARGARITA CHAVEZ CASTAÑEDA</t>
  </si>
  <si>
    <t>CORTINA DE FIERRO, PISO DE LOSETA, VITRINA, BARRA DE CONCRETO, PAREDES FORRADAS CON AZULEJO, EXPRIMIDOR, ESTRACTOR, LICUADORA</t>
  </si>
  <si>
    <t>JUGOS, LICUADOS, POSTRES Y COCTEL DE FRUTAS</t>
  </si>
  <si>
    <t>MIRELLA AMALIA MENDOZA CHAVEZ</t>
  </si>
  <si>
    <t>CORTINA DE FIERRO, PISO Y TECHO DE CONCRETO, CINCO REFRIGERADORES</t>
  </si>
  <si>
    <t>PALETERIA</t>
  </si>
  <si>
    <t>CORTINA DE FIERRO, MUEBLE DE MADERA, VITRINA DE MADERA, BASCULA DE RELOJ, PISO CON LOSETA</t>
  </si>
  <si>
    <t>CHILES SECOS, MOLE, DULCES CONFITADOS</t>
  </si>
  <si>
    <t>FRANCISCO VILLANUEVA HERRERA</t>
  </si>
  <si>
    <t>CORTINA DE FIERRO, ANAQUELES DE MADERA, VITRINA, PISO DE LOSETA, TECHO DE CONCRETO</t>
  </si>
  <si>
    <t>ABARROTES, SEMILLAS, CREMERIA Y SALCHICHONERIA</t>
  </si>
  <si>
    <t>ALBERTO MEDRANO URBANO</t>
  </si>
  <si>
    <t>CORTINA  DE FIERRO, ANAQUELES DE MADERA, MOSTRADOR DE MADERA,  PISO DE LOSETA, TECHO DE CONCRETO</t>
  </si>
  <si>
    <t>MARTHA VALANZARIO</t>
  </si>
  <si>
    <t>CORTINA DE FIERRO, ANAQUELES TUBULARES, MOSTRADOR DE MADERA, PISO DE LOSETA, TECHO DE CONCRETO</t>
  </si>
  <si>
    <t>ABARROTES, CREMERIA, SALCHICHONERIA</t>
  </si>
  <si>
    <t>CORTINA DE METAL, ANAQUELES DE FIERRO, VITRINA DE FIERRO, PISO Y TECHO DE CONCRETO</t>
  </si>
  <si>
    <t>PAPELERIA, ARTICULOS DE ESCRITORIO Y MERCERIA</t>
  </si>
  <si>
    <t>CORTINA DE METAL, CANCEL DE FIERRO CON CRISTAL, PISO DE LOSETA, ESCALERA DEFIERRO, ANAQUELES DE MADERA, SEIS COMPUTADORAS, BODEGA EN LA PARTE SUPERIOR DE CONCRETO</t>
  </si>
  <si>
    <t>CIBERCAFE</t>
  </si>
  <si>
    <t>YOKO ROSAS CHAVEZ</t>
  </si>
  <si>
    <t>CORTINA DE METAL, PISO DE LOSETA, BAÑO, DOS MOSTRADORES DE MADERA, FREGADERO, CAFETERA, DOS MOLINOS, LICUADORA, DOS REFRIGERADORES, BODEGA DE CONCRETO</t>
  </si>
  <si>
    <t>IVAN ROSAS CHAVEZ</t>
  </si>
  <si>
    <t>CORTINA DE FIERRO, PISO DE LOSETA, TECHO DE CONCRETO, BODEGA EN LA PARTE DE ARRIBA CON TECHO DE LAMINA, TRES EXHIBIDORES</t>
  </si>
  <si>
    <t>GRACIELA FLORES CARPEÑA</t>
  </si>
  <si>
    <t>CORTINA DE FIERRO, PISO DE LOSETA, TECHO DE CONCRETO, EXHIBIDOR DE FIERRO</t>
  </si>
  <si>
    <t>VENTA DE TELEFONOS CELULARES</t>
  </si>
  <si>
    <t>NESTOR J. CARPEÑA VIDAL</t>
  </si>
  <si>
    <t>CORTINA DE FIERRO, PISO DE LOSETA, EXHIBIDORES DE FIERRO, BODEGA EN LA PARTE SUPERIOR CON TABIQUE Y TECHO DE LAMINA</t>
  </si>
  <si>
    <t>CLARA CASTILLO SAAVEDRA</t>
  </si>
  <si>
    <t>ALBERTO CASTILLO HERNANDEZ</t>
  </si>
  <si>
    <t>CORTINA DE FIERRO, PISO DE LOSETA, ANAQUELES DE MADERA, MANIQUIES DE MADERA, FIERROS TUBULARES PARA COLGAR ROPA, TECHO DE CONCRETO CON UNA VITRINA DE MADERA EN LA PARTE SUPERIOR, CUENTA CON BODEGA</t>
  </si>
  <si>
    <t>LILIA RICARDA ANOTNIO ESPINOZA</t>
  </si>
  <si>
    <t>GERARDO PATROCINIO ANTONIO CRUZ</t>
  </si>
  <si>
    <t>PISO DE CEMENTO, TECHO DE CONCRETO, VITRINA DE MADERA</t>
  </si>
  <si>
    <t>ROPA HECHA Y CORSETERIA</t>
  </si>
  <si>
    <t>JAVIER JIMENES BARRON</t>
  </si>
  <si>
    <t>PISO DE CEMENTO, TECHO DE CONCRETO, VITRINA DE MADERA, TUBULARES</t>
  </si>
  <si>
    <t>AUDELIA BARRON HERNANDEZ</t>
  </si>
  <si>
    <t>PISO DE CEMENTO, TECHO DE CONCRETO, VITRINA DE MADERA, TUBULARES, APARADOR DE ALUMINIO Y ANAQUEL DE FIERRO</t>
  </si>
  <si>
    <t>ROPA HECHA Y ARTICULOS PARA CEREMONIAS RELIGIOSAS</t>
  </si>
  <si>
    <t>PISO DE CEMENTO, TECHO DE CONCRETO, ANAQUELES DE LAMINA, VITRINAS DE MADERA, CORTINAD DE FIERRO Y ANAQUELES DE TUBULAR</t>
  </si>
  <si>
    <t>ERNESTO LEOBARDO HERNANDEZ ARBIZUU</t>
  </si>
  <si>
    <t>SEDERIA, TELES, BLANCOS Y MANTEL DE HULE</t>
  </si>
  <si>
    <t>PISO DE LOSETA, PAREDES Y TECHO DE AZULEJO, DOS MAQUINA TORTILLADORAS, UNA BASCULA DE RELOJ, DOS CORTINA DE FIERRO, DOS MOSTRADORES DE CONCRETO FORRADOS DE AZULEJO</t>
  </si>
  <si>
    <t>EMMA CHAVEZ GARCIA</t>
  </si>
  <si>
    <t>PISO DE LOSETA, CORTINA DE FIERRO, PISO DE CONCRETO, TECHO DE CONCRETO, FIERROS TUBULARES Y MOSTRADOR DE MADERA</t>
  </si>
  <si>
    <t>RECEPCION Y DESPACHO DE TINTORERIA</t>
  </si>
  <si>
    <t>HILDA ROMERO C.</t>
  </si>
  <si>
    <t>PISO DE LOSETA, TECHO DE CONCRETO, ANAQUELES DE METAL, VITRINA DE FIERRO, CORTINA DE FIERRO</t>
  </si>
  <si>
    <t>REPARACION DE APARATOS ELECTRODOMESTICOS</t>
  </si>
  <si>
    <t>MARO ANTONIO CRUZ GRACIA</t>
  </si>
  <si>
    <t>PISO DE LOSETA, TECHO DE CONCRETO, VITRINA DE ALUMINIO, CORTINA DE FIERRO, DIVISION DE FIERRO</t>
  </si>
  <si>
    <t>VENTA Y REPARACIÓN DE JOYERIA</t>
  </si>
  <si>
    <t>RAUL ALEJANDRO DE LA CRUZ RAMOS</t>
  </si>
  <si>
    <t>PISO DE CONCRETO, TECHO DE CONCRETO, BARRA DE CONCRETO, ESTUFA, CORTINA DE FIERRO</t>
  </si>
  <si>
    <t>CATALINA LOPEZ VEGA</t>
  </si>
  <si>
    <t>PISO DE LOSETA, TECHO DE CONCRETO, VITRINA DE MADERA CON VIDRIO, BASCULA SENCILLA, ANAQUELES DE ALUMINIO</t>
  </si>
  <si>
    <t>TLAPALERIA, FERRETERIA Y PAPELERIA</t>
  </si>
  <si>
    <t>ANTONIO GOMEZ SEGURA</t>
  </si>
  <si>
    <t>ISRAEL JULIAN GOMES SEGURA</t>
  </si>
  <si>
    <t>BARRA DE CONCRETO, PISO DE CONCRETO, TECHO DE CONCRETO, UNA MAQUINA TORTILLADORA, LAVADERO, BASCULA SENCILLA, DOS CORTINAS</t>
  </si>
  <si>
    <t>MARTHA MAGDALENA MAYEN ABONZA</t>
  </si>
  <si>
    <t>PISO DE LOSETA, TECHO DE CONCRETO, VITRINA, BASCULA ELECTRONICA, REBANADORA, DOS REFRIGERADORES, BODEGA EN LA PARTE SUPERIOR HECHA DE TABIQUE Y TECHO DE CONCRETO</t>
  </si>
  <si>
    <t>ABARROTES, CREMERIA, SALCHICHONERIA, HUEVO, MATERIAS PRIMAS, SEMILLAS</t>
  </si>
  <si>
    <t>MOISES DAVID SANTIAGO GARCIA VALENCIA</t>
  </si>
  <si>
    <t>PISO DE LOSETA, TECHO DE CONCRETO, VITRINA, BASCULA ELECTRONICA, REBANADORA, DOS REFRIGERADORES, BODEGA EN LA PARTE SUPERIOR HECHA DE TABIQUE Y TECHO DE CONCRETO, ANAQUELES DE MADERA</t>
  </si>
  <si>
    <t>TRES CORTINAS DE FIERRO, PISO DE LOSETA, TECHO DE CONCRETO Y TRES VITRINAS DE ALUMINIO</t>
  </si>
  <si>
    <t>TELAS, RETAZOS, ARTICULOS PARA BEBE Y BLANCOS</t>
  </si>
  <si>
    <t>IMELDA CRUZ CARPEÑA</t>
  </si>
  <si>
    <t>PISO DE LOSETA, ANAQUELES DE MADERA, VITRINA DE LAMINA, CORTINA DE FIERRO, TECHO DE CONCRETO, BASCULA ELECTRICA, BODEGA EN LA PARTE SUPERIOR</t>
  </si>
  <si>
    <t>CREMERIA, SALCHICHONERIA, HUEVO, LECHE SEMILLAS Y GRANOS</t>
  </si>
  <si>
    <t>CECILIA ALCALA PADILLA</t>
  </si>
  <si>
    <t>VITRINA REFRIGERADORA, ANAQUELES DE MADERA, PISO DE LOSETA, TECHO DE CONCRETO Y BODEGA, PAREDES DE TABIQUE SIN TECHO</t>
  </si>
  <si>
    <t>PISO DE LOSETA, VITRINA DE LAMINA, ANAQUELES DE MADERA, TECHO DE LOSETA, MUEBLE DE MADERA, BODEGA EN LA PARTE SUPERIOR DE TABIQUE SIN TECHO</t>
  </si>
  <si>
    <t>CREMERIA, SALCHICHONERIA, ABARROTES, HUEVO, SEMILLAS Y PAÑALES</t>
  </si>
  <si>
    <t>JACOBO BASURTO SANCHEZ</t>
  </si>
  <si>
    <t>EXHIBIDOR DE HERRERIA, PECERAS TUBULARES, TECHO DE CONCRETO, PISO DE LOSETA, TRES ANAQUELES TUBULARES, REFRIGERADOR, CORTINA DE FIERRO</t>
  </si>
  <si>
    <t>ACUARIO, MASCOTAS, ACCESORIOS EN GENERAL Y PRODUCTOS</t>
  </si>
  <si>
    <t>ESPERANZA RIVERA V,</t>
  </si>
  <si>
    <t>CANCEL, EXHIBIDOS DOS ANAQUELES TUBUALRES, PISO DE LOSETA, TECHO DE LONA, VITRINA TUBULAR</t>
  </si>
  <si>
    <t>CORSETERIA, ARTICULOS PARA EL DEPORTE Y FLORERIA ARTIFICIAL</t>
  </si>
  <si>
    <t>MARIA DEL ROSARIO RIVERA</t>
  </si>
  <si>
    <t>PISO DE LOSETA, TECHO DE LAMINA, UNA BARRA DE SEMENTO, DOS ANAQUELES TUBULARES, MEDIA CORTINA DE FIERRO</t>
  </si>
  <si>
    <t>JUGUETERIA EN GENERAL Y ARTUCULOS DE PLASTICO</t>
  </si>
  <si>
    <t>PISO DE LOSETA, TECHO DE LAMINA, UNA BARRA DE SEMENTO, DOS ANAQUELES TUBULARES</t>
  </si>
  <si>
    <t>MEDIA CORTINA, PISO DE LOSETA, TECHO DE LAMINA, BARRA DE CONCRETO, ANAQUELES DE LAMINA</t>
  </si>
  <si>
    <t>PERFUMERIA, REGALOS Y JOYERIA</t>
  </si>
  <si>
    <t>PISO FIRME, BARRA DE SEMENTO, ANAQUELES DE MADERA RUSTICA, TECHO DE LAMINA, SIERRAN SU LOCAL CON UNA LAMINA</t>
  </si>
  <si>
    <t>CRISTALERIA, PELTRE, ALUMINIO Y ARTICULOS PARA EL HOGAR</t>
  </si>
  <si>
    <t>HILDA CARPEÑO DENOVA</t>
  </si>
  <si>
    <t>TECHO DE LAMINA, BARRA DE CONCRETO, EXHIBIDOR DE MADERA, PISO DE CEMENTO, LAMINA PARA ASEGURAR</t>
  </si>
  <si>
    <t>BLANCOS</t>
  </si>
  <si>
    <t>JENNI PALAFOX TORRES</t>
  </si>
  <si>
    <t>DOS MEDIAS CORTINAS DE FIERRO PISO DE CONCRETO, DOS BARRAS DE CONCRETO, DOS ANAQUELES DE LAMINA, TECHO DE LAMINA</t>
  </si>
  <si>
    <t>ARTICULOS DE PLASTICO, JUGUETES, HULES Y BOLSAS</t>
  </si>
  <si>
    <t>SANDRA LETICIA RIVERA ARRIAGA</t>
  </si>
  <si>
    <t>MEDIA CORTINA DE FIERRO, TECHO DE LAMINA, ANAQUELES DE LAMINA</t>
  </si>
  <si>
    <t>CERAMICA, LOZA EN GENRAL Y PELTRE</t>
  </si>
  <si>
    <t>ROGELIO ISRALE RIVERA ARRIAGA</t>
  </si>
  <si>
    <t>TECHO DE LAMINA, CORTINA DE FIERRO, PISO DE LOSETA, BARRA DE CONCRETO FORRADA DE AZULEJO, REFRIGERADOR Y BITRINA DE ALUMINIO</t>
  </si>
  <si>
    <t>TECHO DE LAMINA, CORTINA DE FIERRO, PISO DE LOSETA, BARRA DE CONCRETO FORRADA DE AZULEJO, REFRIGERADOR Y VITRINA DE ALUMINIO, REFRIGERADOR, BASCULA</t>
  </si>
  <si>
    <t>BARBACOA, CARNITAS, NOPALES P´REPARADOS</t>
  </si>
  <si>
    <t>MARIA CONCEPCION PEREA ROJAS</t>
  </si>
  <si>
    <t>PISO DE CONCRETO, CORTINA DE FIERRO, PLANCHA DE CONCRETO FORRADO DE AZULEJO, UN QUEMADOR Y VITRINA</t>
  </si>
  <si>
    <t>VENTA DE CARNITAS</t>
  </si>
  <si>
    <t>ELIZABETH MARTINEZ ALVARES</t>
  </si>
  <si>
    <t>PISO DE CONCRETO, DOS CORTINAS DE FIERRO, TECHO DE CONCRETO, DOS QUEMADORES Y UN ANAQUEL TUBULAR</t>
  </si>
  <si>
    <t>BARBACOA, REFRESCOS, CARNITAS Y NOPALES</t>
  </si>
  <si>
    <t>MARIO ABERTO ARANDA MUÑOS</t>
  </si>
  <si>
    <t>DOS MITADES DE CORTINA DE FIERRO, DOS ANAQUELES DE METAL, DOS BARRAS DE CONCRETO, TECHO DE MADERA, CAJONES DE MADERA, PISO DE MADERA, BODEGA EN LA PARTE SUPERIOR</t>
  </si>
  <si>
    <t>RETACERIA Y TELAS</t>
  </si>
  <si>
    <t>JOSE JUAN ROSAS HERNANDEZ</t>
  </si>
  <si>
    <t>CORTINA DE FIERRO, ANAQUELES DE FIERRO, MUEBLES DE MADERA, PISO DE CONCRETO</t>
  </si>
  <si>
    <t>ABARROTES, CEMERIA, SEMILLAS Y PAÑALES</t>
  </si>
  <si>
    <t>JUANA XOXHITL JORGE YESCAS</t>
  </si>
  <si>
    <t>CORTINA DE FIERRO, VITRINA DE METAL, PISO DE LOSETA, ANAQUELES DE MADERA, TECHO DE MADERA</t>
  </si>
  <si>
    <t>MERCERIA Y ARTICULOS DE DEPORTE</t>
  </si>
  <si>
    <t>MARIA ELEAZAR PALACIOS PEREZ</t>
  </si>
  <si>
    <t>CORTINA DE FIERRO, ANAQUELES DE MADERA, VITRINA DE METAL, PISO DE LOSETA, TECHO DE MADERA</t>
  </si>
  <si>
    <t>MATERIA PRIMAS, DULCES Y DERIVADOS</t>
  </si>
  <si>
    <t>GUILLERMO ENRIQUE GALICIA</t>
  </si>
  <si>
    <t>CORTINA DE FIERRO, PISO DE LOSETA, EXHIBIDOR Y VITRINA DE FIERRO, ANQUEL DE FIERRO Y FIBRA DE VIDRIO</t>
  </si>
  <si>
    <t>TERESA SALAZAR SANTIAGO</t>
  </si>
  <si>
    <t>CORTINA DE FIERRO, PISO DE LOSETA, VITRINA DE FIERRO, TECHO DE MADERA, EN LA PARTE SUPERIOR CUENTA CON UNA BODEGA DE MADERA</t>
  </si>
  <si>
    <t>ROLANDO SAN JUAN SALAZAR</t>
  </si>
  <si>
    <t>CORTINA DE FIERRO, ANAQUEL DE MADERA , VITRINA DE MADERA Y UN EXHIBIDOR TUBULAR</t>
  </si>
  <si>
    <t>JOYERIA DE FANTASIA, ARTICULOS DE REGALO, PERFUEMRIA Y CERAMICA</t>
  </si>
  <si>
    <t>RAFAEL SAN JUAN MENDOZA</t>
  </si>
  <si>
    <t>CORTINA DE FIERRO, PISO DE CONCRETO, BARRA DE CONCRETO, TECHO DE LAMINA, ANAQUELES DE METAL</t>
  </si>
  <si>
    <t>JARCERIA</t>
  </si>
  <si>
    <t>SILVIA ROSAS HERNANDEZ</t>
  </si>
  <si>
    <t>CORTINA, VITRINA, ANAQUELES DE FIERRO, TECHO DE LAMINA, PISO DE CONCETO</t>
  </si>
  <si>
    <t>CHILES SECOS, MOLES, DULCES CONFITADOS</t>
  </si>
  <si>
    <t>PISO DE LOSETA, CORTINA DE FIERRO , TECHO DE LAMINA, TRES REFRIGERADORES, TARJA Y CHOCOLATERA</t>
  </si>
  <si>
    <t>RAYMUNDO RUIZ R.</t>
  </si>
  <si>
    <t>CORTINA DE FIERRO, VITRINA DE ALUMINIO, PISO DE LOSETA, DOS ANAQUELES DE FIERRO</t>
  </si>
  <si>
    <t>PAPELERIA, UTILES ESCOLARES Y DE OFICINA</t>
  </si>
  <si>
    <t>CORTINA DE FIERRO VITRINA DE ALUMNIO, PISO DE LOSETA, ANAQUEL DE MADERA</t>
  </si>
  <si>
    <t>FLORES ARTIFICIALES, MINBRE, PERFUMERIA Y JOYERIA</t>
  </si>
  <si>
    <t>EUCEBIA FLORES CARPEÑA</t>
  </si>
  <si>
    <t>DOS CORTINA DE FIERRO, BITRINA DE ALUMINIO, REFRIGRERADOR, FREGADERO, UN EXPRIMIDOR, EXTRACTOR, TRITURADOR, ESQUINERO Y TECHO DE LAMINA</t>
  </si>
  <si>
    <t>FUETE DE SODAS CON VENTA DE POSTRES, TORTAS Y SOPAS INSTANTANEAS</t>
  </si>
  <si>
    <t>LILIA MORALES GUERRA</t>
  </si>
  <si>
    <t>PISO DE CONCRETO, DOS CORTINAD E FIERRO, BARRA DE CONCRETO, BARRA DE MADERA, BASCULA ELECETRONICA</t>
  </si>
  <si>
    <t>ORTENCIA JIMENEZ MENDEZ</t>
  </si>
  <si>
    <t>CORTINA DE FIERRO, PLANCHA DE CONCRETO, ANAQUEL DE FIERRO, PISO DE CONCRETO, PUERTA DE FIERRO Y BASCULA</t>
  </si>
  <si>
    <t>EMETERIO AMARO MUÑOS</t>
  </si>
  <si>
    <t>ANAQUELES DE HERRERIA, BASCULA ELECTRONICA, PISO DE CONCRETO</t>
  </si>
  <si>
    <t>DANIEL GUTIERREZ TORRES</t>
  </si>
  <si>
    <t>PISO DE CONCRETO, ANAQUEL DE MADERA, BASCULA DIGITAL</t>
  </si>
  <si>
    <t>CORTINA DE FIERRO, PISO DE LOSETA, LLAVE DE AGUA, TECHO DE LAMINA</t>
  </si>
  <si>
    <t>OFELIA CHALCHI AVENDAÑO</t>
  </si>
  <si>
    <t>DOS CORTINAS DE FIERRO, DOS PLANCHAS DE CONCRETO, PISO DE LOSETA, PAREDES FORRADAS DE AZULEJO, ESTUFA, TANQUE DE VEINTE KILOS, REFRIGERADOR</t>
  </si>
  <si>
    <t>LETICIA MENDEZ LEYTE</t>
  </si>
  <si>
    <t>ANTOJITOS, TACOS DE GUISASDOS, TORTAS Y REFRESCOS</t>
  </si>
  <si>
    <t>CORTINA DE FIERRO, PISO DE LOSETA, TECHO DE LAMINA, BITRINA DE HERRERIA, ANAQUELES DE FIERRO</t>
  </si>
  <si>
    <t xml:space="preserve">JARCERIA, </t>
  </si>
  <si>
    <t>FLORA CARPEÑA ACOSTA</t>
  </si>
  <si>
    <t>DOS CORTINA DE FIERRO, PISO DE LOSETA, VITRINA DE FIERRO, TECHO DE LAMINA</t>
  </si>
  <si>
    <t>BONETERIA, ATICULOS DE BEBE Y ROPA</t>
  </si>
  <si>
    <t>RODOLFO FLORES CARPEÑA</t>
  </si>
  <si>
    <t>CORTINA DE FIERRO, PISO DE LOSETA, VITRINA DE ALUMINIO, EXHIBIDOR DE FIERRO</t>
  </si>
  <si>
    <t>MERCERIA, JUGUETES, PERFUMERIA Y REGALOS</t>
  </si>
  <si>
    <t>RAQUEL ARRIAGA ESPINDOLA</t>
  </si>
  <si>
    <t>CORTINA DE FIERRO, TECHO DE LAMINA, BARRA DE CONCRETO, PISO DE LOSETA</t>
  </si>
  <si>
    <t>ARACELI FLORES CARPEÑA</t>
  </si>
  <si>
    <t>CORTINA DE FIERRO, SIN TECHO PLANCHA DE CONCRETO, PISO DE CONCRETO, ANAQUEL TUBULAR Y DOS BASCULAS</t>
  </si>
  <si>
    <t>ADAN CARPEÑA ACOSTA</t>
  </si>
  <si>
    <t>CORTINA DE FIERRO, TECHO DE LAMINA, PISO DE CONCRETO, ANAQUELES DE MADERA, REFRIGERADOR Y LAVADERO</t>
  </si>
  <si>
    <t>DOS VITRINAS PARA ECHIBIR ALIMENTOS, PISO DE LOSETA, ESTUFA, FREGADERO, BARRAS DE CONCRETO, FORRADOS DE AZULEJO Y BODEGA EN LA PARTE SUPERIOR</t>
  </si>
  <si>
    <t>MARIQSQERIA</t>
  </si>
  <si>
    <t>KARLA GUTIERRES TORRES</t>
  </si>
  <si>
    <t>VITRINA, ESCALERA, BARRA DE AZULEJO, LAVADERO, MUEBLE DE MADERA, BODEGA DE CONCRETO</t>
  </si>
  <si>
    <t>COMIDA Y ANTOJITOS</t>
  </si>
  <si>
    <t>MARIO HUGO GURTIERREZ ORTIZ</t>
  </si>
  <si>
    <t>DOS BARRAS DE CONCRETO, FORRADAS DE AZULEJO, BASCULA DE RELOJ</t>
  </si>
  <si>
    <t>MAYOLA TORRES FLORES</t>
  </si>
  <si>
    <t>DOS BARRAS DE CONCRETO, HIELERA DE CONCRETO, LAVADERO Y UNA BASCULA DE RELOJ</t>
  </si>
  <si>
    <t>MARIO HUGO GURTIERREZ TORRES</t>
  </si>
  <si>
    <t>DOS CORTINAS DE FIERRO, DOS PLANCHAS DE CONCRETO DE AZULEJO, PISO DE LOSETA, REPISA FORRADA DE AZULEJO, BASCULA DE RELOJ</t>
  </si>
  <si>
    <t>PISO DE LOSETA, PAREDEDS FORRADAS DE AZULEJO, DOS BARRAS DE CONCRETO FORRADAS DE AZULEJO, BASCULA</t>
  </si>
  <si>
    <t>EDITH ALVAREZ</t>
  </si>
  <si>
    <t>JESUS RICARDO PEREZ ALVAREZ</t>
  </si>
  <si>
    <t>CORTINA DE FIERRO, PISO DE LOSETA, VITRINA DE ALUMINIO, REFRIGERADOR</t>
  </si>
  <si>
    <t>CORTINAS DE FIERRO, PISO DE LOSETA, VITRINA DE ALUMINIO, REFRIGERADOR, DOS BARRAS</t>
  </si>
  <si>
    <t>ANTOJITOS MEXICANOS Y COMIDA</t>
  </si>
  <si>
    <t>ARGELIA VIDAL GARCIA</t>
  </si>
  <si>
    <t>PISO Y BARRA DE CONCRETO, ANAQUELES DE MADERA</t>
  </si>
  <si>
    <t>LOZA DE BARRO</t>
  </si>
  <si>
    <t>MARIO ELISEO MENDEZ CASTAÑEDA</t>
  </si>
  <si>
    <t>PISO DE LOSETA, BARRA DE CONCRETO, ANAQUELES DE MADERA, BASCULA</t>
  </si>
  <si>
    <t>CARIDAD CASTAÑEDA MANCILLA</t>
  </si>
  <si>
    <t>MARIA LUISA MENDEZ CASTAÑEDA</t>
  </si>
  <si>
    <t>ANAQUELES DE MADERA, PISO Y BARRA DE CONCRETO</t>
  </si>
  <si>
    <t>CLEMENTINA PETRA CHAVARRIA BRIGIDO</t>
  </si>
  <si>
    <t>DOS CORTINA DE FIERRO, PISO DE LOSETA, TECHO DE MADERA</t>
  </si>
  <si>
    <t>TELAS Y BONETERIA</t>
  </si>
  <si>
    <t>NORBERTO SALAZAR SANTIAGO</t>
  </si>
  <si>
    <t>DOS CORTINA DE FIERRO, PISO DE LOSETA, TECHO DE MADERA, BODEGA EN LA PARTE SUPERIOR</t>
  </si>
  <si>
    <t>DOS BARRAS DE CONCRETO, DOS CORTINAS DE FIERRO, ANAQUELES DE LAMINA, PISO DE CONCRETO</t>
  </si>
  <si>
    <t>MATERIAS PRIMAS Y ARTICULOS PARA FIESTA Y DULCES</t>
  </si>
  <si>
    <t>JOSE ALEJANDRO AREVALO VAZUQEZ</t>
  </si>
  <si>
    <t>PISO DE LOSETA, TECHO DE PLASTICO, ANAQUELES TUBULARES, DOS VITRINAS DE ALUMINIO, BASCULA ELECTRONICA, BODEGA DE LAMINA EN LA PARTE SUPERIOR</t>
  </si>
  <si>
    <t>MATERIA PRIMAS Y DULCES</t>
  </si>
  <si>
    <t>KATHIA XOCHITL ALKALA RIVERA</t>
  </si>
  <si>
    <t>TOCIENRIA</t>
  </si>
  <si>
    <t>MARIA VICENTE BASTION</t>
  </si>
  <si>
    <t>TOCINERIA Y VISCERAS</t>
  </si>
  <si>
    <t>CONCEPCION RODRIGUEZ MEZA</t>
  </si>
  <si>
    <t>ROBERTO CELIS ESCOTO</t>
  </si>
  <si>
    <t>ABARROTES Y CREMERIA</t>
  </si>
  <si>
    <t>JUAN CORDOVA MARTINEZ</t>
  </si>
  <si>
    <t>MARIA NATIVIDAD MARTINEZ ORTIZ</t>
  </si>
  <si>
    <t>VIDRIERIA</t>
  </si>
  <si>
    <t>ARTURO FORTANEL RODRIGUEZ</t>
  </si>
  <si>
    <t>CORTINA, PISO DE LOSETA, TECHO DE LAMINA, PASILLO PONIENTE DEL MERCADO</t>
  </si>
  <si>
    <t>ABARROTES, CREMERIA Y SEMILLAS</t>
  </si>
  <si>
    <t>BEATRIZ CORDOVA MARTINEZ</t>
  </si>
  <si>
    <t>TECHADO DE LAMINA, FORRADO DE AZULEJO, PISO DE LOSETA, CORTINA, EN LA PARTE ORIENTE DE LA PRIMERA ENTRADA</t>
  </si>
  <si>
    <t>FIRRADO DE AZULEJO, TECHO DE LAMINA SIN CORTINA, LADO IZQUIERDO DE LA PRIMERA ENTRADA</t>
  </si>
  <si>
    <t>TECHO DE LAMINA, FORRADO DE AZULEJO, SIN CORTINA, PARTE DERECHA DE LA SEGUNDA ENTRADA</t>
  </si>
  <si>
    <t>TECHO DE LAMINA, TERMINADO EN PINTURA DE ACEITE CON CORTINA, AL PONIENTE DE LA SEGUNDA ENTRADA</t>
  </si>
  <si>
    <t>TECHO DE LAMINA Y PINTURA CON CORTINA, AL COSTADO IZQUIERDO DEL NUMERO 4</t>
  </si>
  <si>
    <t xml:space="preserve">TECHO  DE LAMINA Y CORTINA, COSTADO IZQUERDO DEL NUMERO 5 </t>
  </si>
  <si>
    <t>TECHADO DE LAMINA, PISO DE LOSETA, CORTINA, FRENTE AL LOZAL 15</t>
  </si>
  <si>
    <t>ABARROTES Y SEMILLAS</t>
  </si>
  <si>
    <t>JAVIER CORDOVA MARTINEZ</t>
  </si>
  <si>
    <t>ACONDICIONADO CON PLAFON, PISO DE LOSETA Y CORTINA, PASILLO PONIENTE DEL MERCADO</t>
  </si>
  <si>
    <t>SALA DE BELLEZA Y ARTICULOS DE BELLEZA</t>
  </si>
  <si>
    <t>TECHADO DE LAMINA, CORTINA, PISO DE LOSETA, A LADO NORTE DEL 10</t>
  </si>
  <si>
    <t>LAVANDERIA</t>
  </si>
  <si>
    <t>ISABEL CRUZ AVILA</t>
  </si>
  <si>
    <t>TECHO DE LAMINA, CORTINA, PISO DE LOSETA, AL SUR DE LOS SANITARIOS</t>
  </si>
  <si>
    <t>COMPOSTURA DE ROPA, MERCERIA Y TELAS</t>
  </si>
  <si>
    <t>FLORENCIA RAMIREZ REYES</t>
  </si>
  <si>
    <t>PLANCHA DE CONCRETO FORRADA DE AZULEJO, AL ESTE DE LA VIDRIERIA</t>
  </si>
  <si>
    <t>JUAN VILLANUEVA HERRERA</t>
  </si>
  <si>
    <t>PLANCHA DE CONCRETO FORRADA DE AZULEJO, FRENTE AL NUMERO 9</t>
  </si>
  <si>
    <t>PLANCHA DE CONCRETO FORRADA DE AZULEJO, EN EL PASILLO PONIENTE DEL MERCADO</t>
  </si>
  <si>
    <t>PUESTO CON VENTANAS Y REJAS, FRENTE AL NUMERO 10</t>
  </si>
  <si>
    <t>ANGELA ROSAMARIA PALMA ROBLES</t>
  </si>
  <si>
    <t>MALLA Y LAMINAS, PASILLO NORTE DEL MERCADO</t>
  </si>
  <si>
    <t>ARTICULOS ELECTRICOS Y ACCESORIOS DE PLOMERIA</t>
  </si>
  <si>
    <t>CRISTHIAN CORNEJO GUTIERREZ</t>
  </si>
  <si>
    <t>PLANCHA NORMAL, FRENTE AL NUMERO 4</t>
  </si>
  <si>
    <t>CHILES SECOS, MOLES Y NOPALES</t>
  </si>
  <si>
    <t>MARIA CRISTINA CORTEZ TORRES</t>
  </si>
  <si>
    <t>PLANCHA NORMAL, FRENTE AL NUMERO 18</t>
  </si>
  <si>
    <t>MODESTA HERNANDEZ GONZALEZ</t>
  </si>
  <si>
    <t>PLANCHA DE CONCRETO, DETRÁS DE NUMERO 14</t>
  </si>
  <si>
    <t>ALICIA AGUIIRE TLALPAN</t>
  </si>
  <si>
    <t>PLANCHA CON HERRERIA Y CRISTALES, FRENTE AL NUMERO 20</t>
  </si>
  <si>
    <t>ERIKA VILLAMIL ANACLETO</t>
  </si>
  <si>
    <t>PLANCHA CON MALLA Y TECHO DE LAMINA, DETRÁS DEL NUMERO 20</t>
  </si>
  <si>
    <t>REPARACION DE APARATOS ELECTRICOS</t>
  </si>
  <si>
    <t>MARCELO MARTINEZ ALBERTO</t>
  </si>
  <si>
    <t>PUESTO CON APARADORES DE CRISTAL Y ALUMINIO, FRENTE AL NUMERO 4</t>
  </si>
  <si>
    <t>FLORENCIA GARCIA ALVARADO</t>
  </si>
  <si>
    <t>PLANCHA TIPICA, PASILLO CENTRAL DEL MERCADO</t>
  </si>
  <si>
    <t>JUAN RAMIREZ REYES</t>
  </si>
  <si>
    <t>MARTHA GARCIA HERNANDEZ</t>
  </si>
  <si>
    <t>LOZA SIN CORTINA NI PROTECCION, PARTE CENTRAL DEL MERCADO</t>
  </si>
  <si>
    <t>CRISANTO RAMIREZ REYES</t>
  </si>
  <si>
    <t>LOCAL CON LOZA Y PROTECCIONES DE MALLA, DETRÁS DEL 26</t>
  </si>
  <si>
    <t>FRITURAS LONGANIZA Y MANTECA</t>
  </si>
  <si>
    <t>ERNESTO ARANDA MEDINA</t>
  </si>
  <si>
    <t>A UN LADO DEL 26, CON LOZA, SIN PROTECCIONES</t>
  </si>
  <si>
    <t>IRENE DE JESUS GONZALEZ</t>
  </si>
  <si>
    <t>LOCAL CON LOZA Y PROTECCIONES DE MALLA, AL LADO IZQUIERDO DEL 27</t>
  </si>
  <si>
    <t>BARBACOA Y NOPALES</t>
  </si>
  <si>
    <t>LEONOR ARANDA MEDINA</t>
  </si>
  <si>
    <t>CON LOZA SIN PROTECCIONES, LADO DERECHO DEL 28</t>
  </si>
  <si>
    <t>COMIDA, QUESADILLASY HUARACHEZ</t>
  </si>
  <si>
    <t>JULIA RAMIREZ REYES</t>
  </si>
  <si>
    <t>CON LOZA Y PROTECCIONES DE MALLA, DETRÁS DE LOCAL 30</t>
  </si>
  <si>
    <t>BARBACOA, NOPALES, REFRESCOS</t>
  </si>
  <si>
    <t>ISABEL MEDINA GALICIA</t>
  </si>
  <si>
    <t>PLANCHAS NORMALES, PROTEJIDAS CON ESTRUCTURA Y VIDRIOS, FRENTE LA NUEMRO 31</t>
  </si>
  <si>
    <t>PLANCHA TIPICA CON PISO DE LOSETA, PINTURA DE ACITE, FRENTE AL PASILLO ORIENTE DEL MERCADO</t>
  </si>
  <si>
    <t>POSTRES DULCES Y SALADOS</t>
  </si>
  <si>
    <t>LUIS FAVIOLA LOPEZ GUTIERREZ</t>
  </si>
  <si>
    <t>PISO DE LOSETA, PINTURA DE ACEITE, DRENAJE Y AGUA, FRENTE A LA PUERTA ORIENTE DEL MERCADO</t>
  </si>
  <si>
    <t>TAQUERIA, ANTOJITOS Y COMIDA</t>
  </si>
  <si>
    <t>SILVIO CCONTRERAS MONTES DE OCA</t>
  </si>
  <si>
    <t>MALLA SICLONICA Y VIDRIOS, FRENTE A LA TORTILLERIA</t>
  </si>
  <si>
    <t>ARTICULOS ELECTRICOS Y PLOMERIA</t>
  </si>
  <si>
    <t>YOLANDA ARANDA MEDINA</t>
  </si>
  <si>
    <t>MALLA CICLONICA, FRENTE AL 41</t>
  </si>
  <si>
    <t>MARCO ANTONIO BARRADAS ARANDA</t>
  </si>
  <si>
    <t>AL COSTADO IZQUIERDO DEL 37, TECHO CON LAMINA</t>
  </si>
  <si>
    <t>DISCOS Y CASETS</t>
  </si>
  <si>
    <t>CARMEN DANIEL XICOTENCATL</t>
  </si>
  <si>
    <t>ACONDICIONADO CON ESTRUCTURA DE METAL Y VIDRIO, EN LA ESQUINA DEL PASILLO ORIENTE Y NORTE</t>
  </si>
  <si>
    <t>PAPELERIA Y BLANCOS</t>
  </si>
  <si>
    <t>LOCAL CON LOZA, PISO DE LOSETA, PASILLO NORTE DEL MERCADO</t>
  </si>
  <si>
    <t>JULIO RUEDA MARTINEZ</t>
  </si>
  <si>
    <t>LOCAL CON LOZA Y PROTECCIONES DE VIDRIO, LADO DERECHOD EL NUMERO 40</t>
  </si>
  <si>
    <t>NOE BENJAMIN SOSA RUIZ</t>
  </si>
  <si>
    <t>LOCAL CON LOZA, PROTECCIONES DE VIDRIO, A LA DERECHA DEL 41</t>
  </si>
  <si>
    <t>PASTELERIA Y MATERIAS PRIMAS</t>
  </si>
  <si>
    <t>MARIA IRMA GALICIA GALICIA</t>
  </si>
  <si>
    <t>CRISTALERIA, CERAMICA Y ALFARERIA</t>
  </si>
  <si>
    <t>GILDARDO ASUCNCION VIVAS ROJAS</t>
  </si>
  <si>
    <t>LOCAL CON LOZA, CORTINA, PISO DE LOSETA, FRENTE AL NUMERO 39</t>
  </si>
  <si>
    <t>LOCAL DE LOZA CORTINA Y PISO DE LOSETA, SOBRE PASILLO NORTE FRENTE AL 38</t>
  </si>
  <si>
    <t>MERCERIA, ROPA Y ARTICULOS PARA BEBE</t>
  </si>
  <si>
    <t>ADRIANA LILIA ALVAREZ GUTIEREZ</t>
  </si>
  <si>
    <t>LOCAL CON LOZA, CORTINA, LOSETA, AL LADO DERECHO DE LA ADMISNITRACION</t>
  </si>
  <si>
    <t>PERFUMERIA, REGALOS, ROPA Y FLORES ARTIFICIALES</t>
  </si>
  <si>
    <t>LAURA FABIOLA ALVAREZ GUTIERREZ</t>
  </si>
  <si>
    <t>LOCAL TECHADO CON LAMINA, PISO DE LOSETA Y CIRTINA</t>
  </si>
  <si>
    <t>CALZADO Y ARTICULOS PARA DEPORTES</t>
  </si>
  <si>
    <t>OMAR CORNEJO GUTIERREZ</t>
  </si>
  <si>
    <t>TECHO DE LAMINA, CORTINA, PISO DE LOSETA, A LADO IZQUIERDO DEL 46 PASILLO ORIENTE</t>
  </si>
  <si>
    <t>HERBOLARIA Y FLORES</t>
  </si>
  <si>
    <t>JOSE GUADALUPE CORNEJO CRUZ</t>
  </si>
  <si>
    <t>TECHO DE LAMINA CORTINA PISO DE LOSETA, AL LADO IZQUIERDO DEL 47, PASILLO ORIENTE</t>
  </si>
  <si>
    <t>ACCESORIOS, ESERES Y JUGUETERIA</t>
  </si>
  <si>
    <t>MARTHA GUTIERREZ GUTIERREZ</t>
  </si>
  <si>
    <t>TECHO DE LAMINA, CORTINA, PISO DE LOSETA, EN EL PASILLO ORIENTE, IZQUIERDA DEL NUMERO 49</t>
  </si>
  <si>
    <t>MARIA CRSITINA MARTINEZ PEÑARANDA</t>
  </si>
  <si>
    <t>TECHO DE LAMINA, CORTINA, PISO DE LOSETA, A LADO IZQUIERDO DEL 49 DEL PASILLO ORIENTE</t>
  </si>
  <si>
    <t>ELODIA PEÑARANDA PANTALEON</t>
  </si>
  <si>
    <t>TECHO DE LAMINA CORTINA, PISO DE LOSETA, FORADO DE AZULEJO, A LADO DEL 1 A LADO IZQUIERDO DEL 50</t>
  </si>
  <si>
    <t>NOE VALDEZ RAMIREZ</t>
  </si>
  <si>
    <t>UBICADO AL ESTE, CON LOZA, CORTINA, PISO DE CEMENTO, 7 MTS.</t>
  </si>
  <si>
    <t>JUAN ADRIAN ROMERO MONTES DE OCA</t>
  </si>
  <si>
    <t>UBICADO AL ESTE, LOZA, CORTINA, PISO DE CEMENTO, 7 MTS</t>
  </si>
  <si>
    <t>NICOLASA NOLASCO VALDIVIA</t>
  </si>
  <si>
    <t>FILIBERTO CRUZ GALICIA</t>
  </si>
  <si>
    <t>UBIDAO AL ESTE, LOZA, CORTINA, PISO DE CEMENTO, 7 MTS</t>
  </si>
  <si>
    <t>ROSA MARIA MEDINA AYALA</t>
  </si>
  <si>
    <t>BENITO CAMACHO RAMIREZ</t>
  </si>
  <si>
    <t>LUIS FELIPE MENDEZ MEDINA</t>
  </si>
  <si>
    <t>SUSANA POLANCO AMARO</t>
  </si>
  <si>
    <t>CARMEN RIOS NUÑEZ</t>
  </si>
  <si>
    <t>UBIDAO AL ESTE, LOZA, CORTINA, PISO DE CEMENTO, 7 MTS, INACTIVO</t>
  </si>
  <si>
    <t>UBICADO AL ESTE, LOSA CORTINA, PISO DE CEMENTO, 7 MTS, INACTIVO</t>
  </si>
  <si>
    <t>FRANCISCO GARCIA PORRAS</t>
  </si>
  <si>
    <t>UBICADO AL ESTE FUSIONADO, CON LOSA CORTINAS, PISO DE CEMENTO, 7 MTS, INACTIVO</t>
  </si>
  <si>
    <t>CIRILO LOZANO RODRIGUEZ</t>
  </si>
  <si>
    <t>CREMERIA Y ABARROTES</t>
  </si>
  <si>
    <t>MATERIA PRIMAS</t>
  </si>
  <si>
    <t>SERGIO LOZANO RODRIGUEZ</t>
  </si>
  <si>
    <t>UBIDADO AL ESTE, TECHO DE TABLAS DE MADERA, CORTINAS, PISO DE CEMENTO, SUP 7 MTS</t>
  </si>
  <si>
    <t>DULCERIA ARTICULOS PARA FIESTA, CERAS Y MATERIAS PRIMAS</t>
  </si>
  <si>
    <t>MARIA ELENA BELTRAN CASTILLO</t>
  </si>
  <si>
    <t>UBIDADO AL ESTE, TECHO DE TABLAS DE MADERA, CORTINAS, PISO DE LOSETA, SUP 7 MTS</t>
  </si>
  <si>
    <t>CHILES SECOS, MOLE EN PASTA, SEMILLAS Y ESPECIAS</t>
  </si>
  <si>
    <t>JUAN CARLOS REYNOSO ANACORETA</t>
  </si>
  <si>
    <t>PAPAPELERIA Y REGALOS</t>
  </si>
  <si>
    <t>CRISTINA RAMIREZ AYALA</t>
  </si>
  <si>
    <t>UBICADO AL NORTE, TECHO DE LAMINA METALICA, PISO DE CEMENTO, CORTINA, SUP. 7 MTS</t>
  </si>
  <si>
    <t>BONETERIA Y REGALOS</t>
  </si>
  <si>
    <t>PAULINO SAN MIGUEL TENORIO</t>
  </si>
  <si>
    <t>FLORES Y PLANTAS</t>
  </si>
  <si>
    <t>MARGARITA FLORES CASTRO</t>
  </si>
  <si>
    <t>UBICADO AL NORTE, CON PLANCHA PISO DE CEMENTO, SUP 7 MTS</t>
  </si>
  <si>
    <t>PALETERIA, NEVERIA, AGUAS FRESCAS</t>
  </si>
  <si>
    <t>JUAN CARLOS BLAS TENORIO</t>
  </si>
  <si>
    <t>DOMINGO BLAS GONZALEZ</t>
  </si>
  <si>
    <t>ANGEL CRUZ NUÑEZ</t>
  </si>
  <si>
    <t>UBICADO AL NORTE, PISO DE LOSETA, SUP 7 MTS, INACTIVO</t>
  </si>
  <si>
    <t>JUALIA DE LA ROSA VILLANUEVA</t>
  </si>
  <si>
    <t>UBICADO AL NORTE, PLANCHA PISO DE SEMENTO, 7 MTS</t>
  </si>
  <si>
    <t>ROGELIO PULIDO SEPEDA</t>
  </si>
  <si>
    <t>SENAIDA BONIFACIA HERNANDEZ CASTILLO</t>
  </si>
  <si>
    <t>SILVIA JUANITA GARCIA CALVA</t>
  </si>
  <si>
    <t>CLARA JIMENEZ PEÑA</t>
  </si>
  <si>
    <t>UBICADO AL ESTE, PLANCHA, PISO DE CEMENTO, 7 MTS, INACTIVO</t>
  </si>
  <si>
    <t>HIELO</t>
  </si>
  <si>
    <t>REMEDIO JUAREZ LEON</t>
  </si>
  <si>
    <t>UBICADO AL ESTE, SIN PLANCHA, PISO DE CEMENTO, 7 MTS, INACTIVO</t>
  </si>
  <si>
    <t>BOUTIQUE</t>
  </si>
  <si>
    <t>ARACELI JIMENEZ XOLALPA</t>
  </si>
  <si>
    <t>UBICADO AL NORTE CON PLANCHA, PISO DE CEMENTO, 7 MTS</t>
  </si>
  <si>
    <t>MARIA PINEDA QUINTANA</t>
  </si>
  <si>
    <t>LUCINA PEÑAS CHAVEZ</t>
  </si>
  <si>
    <t>UBICADO AL NORTE CON PLANCHA, PISO DE CEMENTO, 7 MTS, INACTIVO</t>
  </si>
  <si>
    <t>ERMINIO TEPALCAPA DE NUÑEZ</t>
  </si>
  <si>
    <t>UBICADO AL ESTE, PISO DE CEMENTO, 7 MTS, INACTIVO</t>
  </si>
  <si>
    <t>SILVIA SUAREZ PINEDA</t>
  </si>
  <si>
    <t>UBICADO AL ESTE CON PLANCHA, PISO DE CEMENTO, 7 MTS, INACTIVO</t>
  </si>
  <si>
    <t>LIDIA PINEDA QUINTANA</t>
  </si>
  <si>
    <t>JOVITA JIMENEZ BASTIDA</t>
  </si>
  <si>
    <t>UBICADO AL ESTE CON PLANCHA, TECHO Y PAREDES CON TABLAS DE MADERA,  PISO DE CEMENTO, 7 MTS, INACTIVO</t>
  </si>
  <si>
    <t>LOUREDES PINDA PINEDA</t>
  </si>
  <si>
    <t>UBICADO, AL ESTE, SIN PLANCHA, PISO DE CEMENTO, SUP 7 MTS. INACTIVO</t>
  </si>
  <si>
    <t>JUGOS, LICUADOS, AGUAS, TORTAS, FRUTA PICADA</t>
  </si>
  <si>
    <t>JAVIER BARRIOS NUÑEZ</t>
  </si>
  <si>
    <t>UBICADO AL ESTE, CON PLANCHA, PISO DE CEMENTO, 7 MTS, INACTIVO</t>
  </si>
  <si>
    <t>QUESADILLAS, CHICHARRON</t>
  </si>
  <si>
    <t>RENE SALVADOR CAMACHO RIOS</t>
  </si>
  <si>
    <t>YOLANDA MONTERRUBIO RAMIREZ</t>
  </si>
  <si>
    <t>INACTIVO, AL NORTE, CON PLANCHA, PISO DE CEMENTO, 7 MTS.</t>
  </si>
  <si>
    <t>MARGARITA PINEDA FLORES</t>
  </si>
  <si>
    <t>UBICADO AL NORTE , PISO DE LOSETA, 7 MTS,.</t>
  </si>
  <si>
    <t>UBICADO AL SUR, LOSETA, CORTINA, SUP. 8 MTS.</t>
  </si>
  <si>
    <t>MARIA GILA, NUÑEZ HERNANDEZ</t>
  </si>
  <si>
    <t>CREMERIA, SALCHICHONERIA, ABARROTES, SEMILLAS, CHILES SECOS</t>
  </si>
  <si>
    <t>MARIA DEL CARMEN NUÑEZ CASTILLO</t>
  </si>
  <si>
    <t>MARGARITA JIMENEZ DE AGUILA</t>
  </si>
  <si>
    <t>ABARROTES, SEMILLAS Y CHILES SECOS</t>
  </si>
  <si>
    <t>RAMIRO PINEDA JIMENEZ</t>
  </si>
  <si>
    <t>UBICADO AL SUR, CON  LOZA, COTINA SIN PLACHA, SUP 8 MTS</t>
  </si>
  <si>
    <t>UBICADO AL SUR,  CON LOZA, CORTINA, PISO DE CEMENTO, SUP. 8 MTS.</t>
  </si>
  <si>
    <t>CARNES, FRIAS, CREMERIA Y ABARROTES</t>
  </si>
  <si>
    <t>JENNY RAMIREZ AYALA</t>
  </si>
  <si>
    <t>UBICADO AL SUR, LOZA, CORTINA, PISO DE CEMENTO, 8 MTS</t>
  </si>
  <si>
    <t xml:space="preserve">ABARROTES,  </t>
  </si>
  <si>
    <t>PABLO JIMENEZ DEL AGUILA</t>
  </si>
  <si>
    <t>TANIA PEÑA BARRIOS</t>
  </si>
  <si>
    <t>ABARROTES EN GENERAL</t>
  </si>
  <si>
    <t>EFREN PEÑA HERNANDEZ</t>
  </si>
  <si>
    <t>QUESADILLAS, CLACOYOS Y REFRESCOS</t>
  </si>
  <si>
    <t>DULCE MARIA DEL VALLE CASTILLO</t>
  </si>
  <si>
    <t>LEONOR GODINEZ PINEDA</t>
  </si>
  <si>
    <t>JUGOS, LICIADOS, TORTAS, AGUAS FRESCAS Y COCTELES DE FRUTA</t>
  </si>
  <si>
    <t>MARIA DE JESUS MARTINEZ NURIA</t>
  </si>
  <si>
    <t>UBICADO AL SUR, LOZA, CORTINA, PISO DE CEMENTO, 18 MTS</t>
  </si>
  <si>
    <t>HERIBERTA JIMENEZ PEREZ</t>
  </si>
  <si>
    <t>UBICADO AL SUR, LOZA, CORTINA, PISO DE CEMENTO, 10 MTS</t>
  </si>
  <si>
    <t>CALZADO, ARTICULOS DE PIEL Y VINIL</t>
  </si>
  <si>
    <t>JUAN SANTOS CHAVEZ</t>
  </si>
  <si>
    <t>UBICADO AL SUR, LOZA, CORTINA, CON PLACHA PARA HORNILLAS, PISO DE CEMENTO, 11 MTS</t>
  </si>
  <si>
    <t>COMIDA, ANTOJITOS MEXICANOS Y REFRESCOS</t>
  </si>
  <si>
    <t>MARIA DEL ROSARIO CASTILLO ESPINOZA</t>
  </si>
  <si>
    <t>UBICADO AL SUR, LOZA, CORTINA, CON PLACHA PARA HORNILLAS, PISO DE CEMENTO, 12 MTS</t>
  </si>
  <si>
    <t xml:space="preserve">COMIDA </t>
  </si>
  <si>
    <t>AL SUR OESTE, LOZA, CORTINA, PISO DE CEMENTO, 7 MTS</t>
  </si>
  <si>
    <t>CREMERIA, ABARROTES, FORRAJES Y SEMILLAS</t>
  </si>
  <si>
    <t>JULIA RAMIREZ AYALA</t>
  </si>
  <si>
    <t>UBICADO AL SUR OESTE, CON LOZA, CORTINA, PISO DE CEMENTO 7 MTS</t>
  </si>
  <si>
    <t>JARCIERIA, PALSTICOS, PELTRE, ALUMINIO Y CRISTALERIA</t>
  </si>
  <si>
    <t>HERIBERTA FLROES PADILLA</t>
  </si>
  <si>
    <t>UBICADO AL SUR OESTE, CON LOZA, CORTINA, PISO DE LOSETA, 7 MTS</t>
  </si>
  <si>
    <t xml:space="preserve">JARCIERIA  </t>
  </si>
  <si>
    <t>RUPERTO BARRIOS RAMIREZ</t>
  </si>
  <si>
    <t>UBICADO AL SUR OESTE, CON LOZA, CORTINA, CON PLACHA, PISO DE CEMENTO, 7 MTS</t>
  </si>
  <si>
    <t xml:space="preserve">CHILES SECOS, MOLE EN PASTA  </t>
  </si>
  <si>
    <t>MARINA JIMENEZ DE NUÑEZ</t>
  </si>
  <si>
    <t>MARIA GUADALUPE PEREZ CRUZ</t>
  </si>
  <si>
    <t>ROPA HECHA, MERCERIA Y REGALOS</t>
  </si>
  <si>
    <t>NORMA BASTIDA PINEDA</t>
  </si>
  <si>
    <t>ROPA Y REGALOS</t>
  </si>
  <si>
    <t>MARCELINA BASTIDA AYALA</t>
  </si>
  <si>
    <t>BONETERIA, MERCIA, Y ROPA HECHA</t>
  </si>
  <si>
    <t>MARIA ANGELA MONTES HERNANDEZ</t>
  </si>
  <si>
    <t>ROPA HECHA Y REGALOS</t>
  </si>
  <si>
    <t>MARIA GUADALUPE PEÑA NULEZ</t>
  </si>
  <si>
    <t>UBICADO AL SUR OESTE, CON LOZA, CORTINA, SIN PLACHA, PISO DE CEMENTO, 7 MTS</t>
  </si>
  <si>
    <t>ROPA HECHA, MERCERIA Y BONETERIA</t>
  </si>
  <si>
    <t>UBICADO AL SUR OESTE, CON LOZA, CORTINA,  PLACHA, PISO DE CEMENTO, 7 MTS</t>
  </si>
  <si>
    <t>ROSA MARIA BARRIOS SANTA CRUZ</t>
  </si>
  <si>
    <t>BONETRIA, CORSETERIA</t>
  </si>
  <si>
    <t>LEONOR BERNAL ROQUE</t>
  </si>
  <si>
    <t>UBICADO AL SUR OESTE, CON LOZA, CORTINA,  PLACHA, PISO DE CEMENTO</t>
  </si>
  <si>
    <t>TELAS</t>
  </si>
  <si>
    <t>DOLORES PINEDA CONTRERAS</t>
  </si>
  <si>
    <t>UBICADO AL SUR OESTE, CON LOZA, CORTINA,  SIN PLACHA, PISO DE CEMENTO, 7 MTS</t>
  </si>
  <si>
    <t>CANCELERIA Y VIDIERIA</t>
  </si>
  <si>
    <t>FRANCISCO ORTIZ ROBLES</t>
  </si>
  <si>
    <t>VIDRIERIA Y CANCELERIA</t>
  </si>
  <si>
    <t>AMALIA IBAÑEZ CARMONA</t>
  </si>
  <si>
    <t>UBICADO AL SUR OESTE, CON LOZA, CORTINA,  PLACHA, PISO DE CEMENTO, 7 MTS, INACTIVO</t>
  </si>
  <si>
    <t>CIRILA LOURDES QUINTANA BARRIOS</t>
  </si>
  <si>
    <t xml:space="preserve">UBICADO AL SUR OESTE, CON LOZA, CORTINA,  PLACHA, PISO DE CEMENTO, 7 MTS, </t>
  </si>
  <si>
    <t>ALEJO BAEZA POLANCO</t>
  </si>
  <si>
    <t>OLGA LIBIA TEPANTITLA PINEDA</t>
  </si>
  <si>
    <t>REPARACION DE CALZADO</t>
  </si>
  <si>
    <t>ESTANISLAO ELADIO VAZQUEZ PALACIOS</t>
  </si>
  <si>
    <t>TERESA MIRELLES MARTIENZ</t>
  </si>
  <si>
    <t>ROPA EN GENERAL Y REGALOS</t>
  </si>
  <si>
    <t>ANDRES PEÑA POSOS</t>
  </si>
  <si>
    <t>MARIA LUISA RIVERA</t>
  </si>
  <si>
    <t>TORTILLAS, TOSTADAS Y DERIVADOS</t>
  </si>
  <si>
    <t>JUANA MARTINEZ VALDEZ</t>
  </si>
  <si>
    <t>UBICADO AL ESTE, CON LOZA CORTINA, SIN PLACHA, PISO DE CEMENTO, 10 MTS</t>
  </si>
  <si>
    <t>ORTENCIA PORRAS TORRES</t>
  </si>
  <si>
    <t>MARCOS ALEJANDRO LOAIZA FRAGOSO</t>
  </si>
  <si>
    <t>UBICADO AL ESTE, CON LOZA CORTINA,  PLACHA, PISO Y PAREDES DE AZULEJO, 10 MTS</t>
  </si>
  <si>
    <t>SALVADOR PINEDA RUIZ</t>
  </si>
  <si>
    <t>ENEDINA FUENTES MEDINA</t>
  </si>
  <si>
    <t>UBICADO AL ESTE, CON LOZA CORTINA,  PLACHA, PISO  DE CEMENTO, 10 MTS</t>
  </si>
  <si>
    <t>GABINA MEDINA PADILLA</t>
  </si>
  <si>
    <t>NIDIA MONTES DOMINGUEZ</t>
  </si>
  <si>
    <t xml:space="preserve">PESCADO </t>
  </si>
  <si>
    <t>TERESA LEYTE LOZADA</t>
  </si>
  <si>
    <t>UBICADO AL CUR, LOZA, CORTINA , PISO DE CEMENTO, 10 MTS.</t>
  </si>
  <si>
    <t>ESTRELLA DEL SOCORRO HERNANDEZ MONTES</t>
  </si>
  <si>
    <t>INACTIVO, AL ESTE, CON LOZA, CORTINA, PISO DE CEMENTO, 10 MTS.</t>
  </si>
  <si>
    <t>SE IGNORA</t>
  </si>
  <si>
    <t>LOZA Y CORTINA , A LA ENTRAD DEL PASILLO 1, SUP 5 MTS</t>
  </si>
  <si>
    <t>SERGIO EPIGMENIO MARTINEZ ROMERO</t>
  </si>
  <si>
    <t>LOZA Y CORTINA ,  PASILLO 1, SUP 5 MTS</t>
  </si>
  <si>
    <t>EPIGMENIO MARTINEZ REYES</t>
  </si>
  <si>
    <t>ARTUCULOS PARA EL HOGAR, CRISTALERIA Y JARCIERIA</t>
  </si>
  <si>
    <t>EMMA MOSQUEDA GONZALEZ</t>
  </si>
  <si>
    <t>NORMA ARIAS PALMA</t>
  </si>
  <si>
    <t>CREMERIA, SALCHICHONERIA , ABARROTES Y PRODUCTOS NATURISTAS</t>
  </si>
  <si>
    <t>PATRICIA MARIA LILIA PALMA RAMIREZ</t>
  </si>
  <si>
    <t>ELIZA ARELIO JURADO</t>
  </si>
  <si>
    <t>LOCAL CON CAMARA DE REFRIGERACION, VITRINA REFRIGERANTE, CON LOZA, SIN CORTINA, PASILLO 1, 6 MTS</t>
  </si>
  <si>
    <t>LOCAL CON CAMARA DE REFRIGERACION, VITRINA REFRIGERANTE, CON LOZA, SIN CORTINA, PASILLO 1, 5 MTS</t>
  </si>
  <si>
    <t>MARIA GUADALUPE CABELLO LARA</t>
  </si>
  <si>
    <t>SACARIAS CABELLO VAZQUEZ</t>
  </si>
  <si>
    <t>AURORA CABELLO LARA</t>
  </si>
  <si>
    <t>VITRINA Y LOZA, PASILLO 1 , 5 MTS</t>
  </si>
  <si>
    <t>VITRINA, SIN CORTINA , PASILLO 1, 5 MTS</t>
  </si>
  <si>
    <t>LILIANA CABELLO LARA</t>
  </si>
  <si>
    <t>VITRINA DE EXHIBIXION, LOZA Y CORTINA, PASILLO LATERAL 2, 3 MTS</t>
  </si>
  <si>
    <t>MARIA MADALENA MOLINA LARA</t>
  </si>
  <si>
    <t>MAGDALENA LARA GUTIERREZ</t>
  </si>
  <si>
    <t>VITRINA, LOZA Y CORTINA, PASILLO 2, 3 MTS</t>
  </si>
  <si>
    <t>MARIA LETICIA CALIXTO MOSQUEDA</t>
  </si>
  <si>
    <t>VITRINA, LOZA, CORTINA, 3 MTS</t>
  </si>
  <si>
    <t>PRODUCTOS NATURISTAS</t>
  </si>
  <si>
    <t>PAULINO ADAN MARTINEZ MOSQUEDA</t>
  </si>
  <si>
    <t>ELVIRA PALACIO DEL MONTE</t>
  </si>
  <si>
    <t>PATRICIA GOMEZ RODRIGUEZ</t>
  </si>
  <si>
    <t>ABIERTO SIN LOZA, CON MAQUINA TORTILLADORA, PLANCHA, PASILLO 3, 10 MTS</t>
  </si>
  <si>
    <t>YOLANDA ROMERO VARGAS</t>
  </si>
  <si>
    <t>CERRADO CON ESTRUCTURA METALICA, LOZA, ESTUFA Y REFRIGERADOR, PASILLO 3, 6 MTS</t>
  </si>
  <si>
    <t>SARA ARENAS GARCIA</t>
  </si>
  <si>
    <t>CERRADO CON ESTRUCTURA METALICA Y VITRINA DE EXHIBICION, PASILLO 3, 6 MTS</t>
  </si>
  <si>
    <t>IVONNE SERRALDE GALICIA</t>
  </si>
  <si>
    <t>CON PLANCHA, SIN CORTINA, PASILLO 3, 4 MTS</t>
  </si>
  <si>
    <t>EVA CRUZ PEREZ</t>
  </si>
  <si>
    <t>PLANCHA, ABIERTO, SIN LOZA, PASILLO 3, 4 MTS</t>
  </si>
  <si>
    <t>ELIZABETH AGUILAR CRUZ</t>
  </si>
  <si>
    <t>DANIEL EDUARDO TREVIÑO GUADARRAMA</t>
  </si>
  <si>
    <t>ARTURO TREVIÑO GOMEZ</t>
  </si>
  <si>
    <t>MAXIMINA AGUILAR BARRAGAN</t>
  </si>
  <si>
    <t>LUIS ROBERTO CALZADA JIMENEZ</t>
  </si>
  <si>
    <t>VITRINA Y CORTINA, PASILLO 3, 4 MTS</t>
  </si>
  <si>
    <t>REYNA PALACIOS DEL MONTE</t>
  </si>
  <si>
    <t>VITRINA Y CORTINA, PASILLO 3, 3 MTS</t>
  </si>
  <si>
    <t>CRISTINA PALACIOS DEL MONTE</t>
  </si>
  <si>
    <t>VITRINA, CERRADO CON ESTRUCTURA METALICA, PSILLO 3, 4 MTS</t>
  </si>
  <si>
    <t>GLORIA ORTIZ MOSQUEDA</t>
  </si>
  <si>
    <t>MARIA DE LOS ANGELES MOSQUEDA GONZALEZ</t>
  </si>
  <si>
    <t>PLANCHA, ABIERTO, SIN LOZA, PASILLO 2, 4 MTS</t>
  </si>
  <si>
    <t>MARIA MARTHA MARTINEZ RUIZ</t>
  </si>
  <si>
    <t>CARLOS CADENA AVILA</t>
  </si>
  <si>
    <t>ESTRUCTURA SIN LOZA, PASILLO 2, 4 MTS</t>
  </si>
  <si>
    <t>PAPELERIA Y CRISTALERIA</t>
  </si>
  <si>
    <t>LEONARDO ROSAS MOSQUEDA</t>
  </si>
  <si>
    <t>ROSA JERONIMA PILON ARENAS</t>
  </si>
  <si>
    <t>MIGUEL ANGEL PILON ARENAS</t>
  </si>
  <si>
    <t>HECTOR OMAR VAZQUEZ PALACIOS</t>
  </si>
  <si>
    <t>VITRINA, CERRADO CON ESTRUCTURA METALICA, PASILLO 2 ESQ. PASILLO LATERAL 1, 4 MTS</t>
  </si>
  <si>
    <t>VITRINA, CERRADO CON ESTRUCTURA METALICA, PASILLO 2, 4 MTS</t>
  </si>
  <si>
    <t>LETICIA BARANCO MARTINEZ</t>
  </si>
  <si>
    <t>PABLO CABELLO LARA</t>
  </si>
  <si>
    <t>CAMARA DE REFRIGERACION, VITRINA REFRIGERANTE, SIN CORTINA, PASILLO 2, 4 MTS</t>
  </si>
  <si>
    <t>PLANCHA, ABIERTO, PASILLO 2, 4 MTS</t>
  </si>
  <si>
    <t>MARIA ELENA RAMIREZ PALACIOS</t>
  </si>
  <si>
    <t>VITRINAS, REFRIGERADOR, SIN CORTINA, PASILLO 2, 6 MTS</t>
  </si>
  <si>
    <t>LIBRADO VILLASANA GARCIA</t>
  </si>
  <si>
    <t>REFRIGERADORES, SIN LOZA, SIN CORTINA, PASILLO 2, 4 MTS</t>
  </si>
  <si>
    <t>MARIA GUADALUPE HAMPARZUMIAN RUIZ</t>
  </si>
  <si>
    <t>PLANCHA, SIN LOZA, PASILLO 2, ESQ PASILLO LATERAL 1, 4 MTS</t>
  </si>
  <si>
    <t>SAUL PLACIOS DEL VALLE</t>
  </si>
  <si>
    <t>SALVADOR ALVAREZ</t>
  </si>
  <si>
    <t>PLANCHA, SIN LOZA, PASILLO 2,  4 MTS</t>
  </si>
  <si>
    <t>OSCAR ALVAREZ OLIVARES</t>
  </si>
  <si>
    <t>VITRINAS, SIN LOZA, SIN CORTINA, PASILLO 2, 4 MTS</t>
  </si>
  <si>
    <t>JESUS VILLASANA CABELLO</t>
  </si>
  <si>
    <t>PLANCHA, SIN LOZA, PASILLO 2, ESQ PASILLO LATERAL 2, 4 MTS</t>
  </si>
  <si>
    <t>TORTAS, HAMBURGUESAS, HOT DOGS, POSTRES Y REFRESCOS</t>
  </si>
  <si>
    <t>IVAN VAZQUEZ MATA</t>
  </si>
  <si>
    <t>MARGARIT AMATA MARTINEZ</t>
  </si>
  <si>
    <t>VITRINA, REFIGERANTE, SIN LOZA, PASILLO 1, 4 MTS</t>
  </si>
  <si>
    <t>TERESA LARA LARA</t>
  </si>
  <si>
    <t>MARIA GRACIELA SALOME MENDEZ CASTAÑEDA</t>
  </si>
  <si>
    <t>IRMA SALCEDO ARELIO</t>
  </si>
  <si>
    <t>PLANCHA SIN LOZA, SIN CORTINA, PASILLO 1, 4 MTS</t>
  </si>
  <si>
    <t>PLANCHA SIN LOZA, SIN CORTINA, PASILLO 1, ESQ, CON PASILLO LATERAL 1, 4 MTS</t>
  </si>
  <si>
    <t>MARIA FRANCISCA JUANA MRTINEZ SUAREZ</t>
  </si>
  <si>
    <t>ARACELI RUIZ MATEOS</t>
  </si>
  <si>
    <t>CERRADO CON ESTRUCTURA METALICA Y CORTINA , SIN LOZA, PASILLO 1, 4 MTS</t>
  </si>
  <si>
    <t>GABIELA LEONOR MOSQUEDA GONZALEZ</t>
  </si>
  <si>
    <t>CATALINA VILLASEÑOR LUNA</t>
  </si>
  <si>
    <t>MARTHA ORTIZ VILLASEÑOR</t>
  </si>
  <si>
    <t>MIGUEL ANGEL PALMA RAMIREZ</t>
  </si>
  <si>
    <t>COMIDA, ANTOJITOS Y REFRESCOS</t>
  </si>
  <si>
    <t>ESTUFA Y REFRIGERADOR, PLANCHA, SIN LOZA, SIN CORTINA, 6 MTS</t>
  </si>
  <si>
    <t>MARIA DE LA LUZ HERNANDEZ GARCIA</t>
  </si>
  <si>
    <t>PESCADERIA Y MARISCOS</t>
  </si>
  <si>
    <t>MOLES  Y CHILES SECOS</t>
  </si>
  <si>
    <t>SEMILLAS, MOLES, CHILES SECOS Y ABARROTES</t>
  </si>
  <si>
    <t>MOLES EN GENERAL, CEMILLAS, CHILES SECOS Y ABARROTES</t>
  </si>
  <si>
    <t>TERNERA DE RES Y CARNICERIA</t>
  </si>
  <si>
    <t xml:space="preserve">BARBACOA </t>
  </si>
  <si>
    <t>BARBACOA, CONSOME, TACOS Y REFRESCOS EMBOTELLADOS</t>
  </si>
  <si>
    <t xml:space="preserve">BARBACOA Y REFRESCOS EMBOTELLADOS </t>
  </si>
  <si>
    <t xml:space="preserve">BARBACOA Y REFRESCOS  </t>
  </si>
  <si>
    <t>ANTOJITOS MEXICANOS, COMIDA, TORTAS Y REFRESCOS</t>
  </si>
  <si>
    <t xml:space="preserve">BARBACOA, CARNITAS Y REFRESCOS EMBOTELLADOS </t>
  </si>
  <si>
    <t xml:space="preserve">JUGOS Y LICUADOS </t>
  </si>
  <si>
    <t>JUGOS, LICUADOS Y COCKTEL DE FRUTAS</t>
  </si>
  <si>
    <t>TABAQUERIA, DULCES Y MATERIAS PRIMAS</t>
  </si>
  <si>
    <t>SEMILLAS, FORRAJES Y ALIMENTOS PARA MASCOTAS</t>
  </si>
  <si>
    <t>LENCERIA</t>
  </si>
  <si>
    <t xml:space="preserve">VISCERAS  CRUDAS, COCIDAS, CON VENTA DE CARNERO CRUDO, CARNITAS Y REFRESCOS </t>
  </si>
  <si>
    <t>COMIDA, REFRESCOS Y ANTOJITOS MEXICANOS</t>
  </si>
  <si>
    <t xml:space="preserve">COMIDA, REFRESCOS EMBOTELLADOS, JUGOS Y LICUADOS </t>
  </si>
  <si>
    <t>TORTILLERIA CON MAQUINA AUTOMATICA</t>
  </si>
  <si>
    <t>MOLINO PILOTO PARA NIXTAMAL</t>
  </si>
  <si>
    <t>TACOS Y REFRESCOS EMBOTELLADOS</t>
  </si>
  <si>
    <t>TACOS DE CARNE Y REFRESCOS EMBOTELLADOS</t>
  </si>
  <si>
    <t>TACOS, REFRESCOS Y LICUADOS</t>
  </si>
  <si>
    <t>PESCADO, MARISCOS Y REFRESCOS EMBOTELLADOS</t>
  </si>
  <si>
    <t>COMIDA CORRIDA, ANTOJITOS MEXICANOS, POZOLE, PANCITA Y REFRESCO EMBOTELLADO</t>
  </si>
  <si>
    <t>JUGOS, LICUADOS, ESKIMOS Y COCKTELES DE FRUTAS</t>
  </si>
  <si>
    <t>COMIDA, POZOLE, PANCITA, ONTOJITOS MEXICANOS Y REFRESCOS</t>
  </si>
  <si>
    <t>ATOLE, TAMALES, TACOS DE CARNITAS Y REFRECOS</t>
  </si>
  <si>
    <t>ANTOJITOS MEXICANOS, REFRESCOS, JUGOS Y  LICUADOS</t>
  </si>
  <si>
    <t>ANTOJITOS MEXICANOS., CARNITAS Y REFRESCOS</t>
  </si>
  <si>
    <t xml:space="preserve">ANTOJITOS MEXICANOS Y REFRESCOS   </t>
  </si>
  <si>
    <t xml:space="preserve">ANTOJITOS MEXICANOS Y REFRESCOS </t>
  </si>
  <si>
    <t xml:space="preserve">ANTOJITOS MEXICANOS Y REFRESCOS  </t>
  </si>
  <si>
    <t>ROSTICERIA</t>
  </si>
  <si>
    <t>CECINA DE RES, REFRESCOS EMBOTELLADOS Y LONGANIZA</t>
  </si>
  <si>
    <t>ALIMENTO PARA MASCOTAS Y SEMILLAS</t>
  </si>
  <si>
    <t>FUENTE DE SODAS, PAPAS A LA  FRANCESA, HAMBURGUESAS Y TORTAS</t>
  </si>
  <si>
    <t>VERDURAS, FRUTAS Y LEGUMBRES</t>
  </si>
  <si>
    <t xml:space="preserve">POSTRES Y AGUAS  FRESCAS </t>
  </si>
  <si>
    <t xml:space="preserve">HERBOLARIA FRESCA, ALIMENTO PARA AVES </t>
  </si>
  <si>
    <t>TORTAS, HAMBURGUESAS, HOT-DOGS Y REFRESCOS</t>
  </si>
  <si>
    <t>PALETAS BAMBINO, HELADOS HOLANDA Y GOLOSINAS</t>
  </si>
  <si>
    <t>BONETERIA, ROPA HECHA Y BLANCOS</t>
  </si>
  <si>
    <t>ABARROTES CON VENTA DE HUEVO</t>
  </si>
  <si>
    <t>PAÑALES DESECHABLES Y PERFUMERIA</t>
  </si>
  <si>
    <t>HERBOLARIA, PRODUCTOS MISTICOS Y PRODUCTOS NATURALES</t>
  </si>
  <si>
    <t>PLANTAS NATURALES</t>
  </si>
  <si>
    <t>SALON DE BELLEZA Y  REGALOS</t>
  </si>
  <si>
    <t>JARCERIA EN GENERAL, CRISTALERIA Y PLASTICOS</t>
  </si>
  <si>
    <t>JUGUETES, JOYERIA DE FANTASIA Y COSMETICOS</t>
  </si>
  <si>
    <t>JUGUETES, FANTASIA Y COSMÉTICOS</t>
  </si>
  <si>
    <t>NEVERIA, PALETERIA, REPOSTERIA Y AGUAS FRESCAS</t>
  </si>
  <si>
    <t>ABARROTES Y CREMERIA.</t>
  </si>
  <si>
    <t>REPARACION DE APARATOS ELECTRODOMESTICOS Y VENTA DE REFACCIONES.</t>
  </si>
  <si>
    <t>BONETERIA,ROPA HECHA Y BLANCOS</t>
  </si>
  <si>
    <t>PAÑALES DESHECHABLES Y PERFUMERIA</t>
  </si>
  <si>
    <t>PLANTAS MEDICINALES Y PRODUCTOS NATURISTAS</t>
  </si>
  <si>
    <t>DULCERIA, TABAQUERIA Y MATERIAS PRIMAS</t>
  </si>
  <si>
    <t xml:space="preserve">ANTOJITOS MEXICANOS, COMIDAS Y REFRESCOS EMBOTELLADOS </t>
  </si>
  <si>
    <t>JOEL GUILERMO</t>
  </si>
  <si>
    <t>GALICIA</t>
  </si>
  <si>
    <t>PEREZ</t>
  </si>
  <si>
    <t>MARGARITO LUCAS</t>
  </si>
  <si>
    <t>EFRAIN</t>
  </si>
  <si>
    <t>MENDEZ</t>
  </si>
  <si>
    <t>ARELIO</t>
  </si>
  <si>
    <t>PEDRO</t>
  </si>
  <si>
    <t>JURADO</t>
  </si>
  <si>
    <t>CONCEPCION</t>
  </si>
  <si>
    <t>LOZANO</t>
  </si>
  <si>
    <t xml:space="preserve">JUANA </t>
  </si>
  <si>
    <t>RAMIREZ</t>
  </si>
  <si>
    <t>MEDINA</t>
  </si>
  <si>
    <t>EDGAR</t>
  </si>
  <si>
    <t>PAREDES</t>
  </si>
  <si>
    <t>RAQUEL</t>
  </si>
  <si>
    <t>ROSALES</t>
  </si>
  <si>
    <t>JESUS</t>
  </si>
  <si>
    <t>MEJIA</t>
  </si>
  <si>
    <t>NAPOLES</t>
  </si>
  <si>
    <t xml:space="preserve">JOSE </t>
  </si>
  <si>
    <t>DE LA PEÑA</t>
  </si>
  <si>
    <t>MARIA GUADALUPE</t>
  </si>
  <si>
    <t>MORA</t>
  </si>
  <si>
    <t>GARCIA</t>
  </si>
  <si>
    <t>VALLEJO</t>
  </si>
  <si>
    <t>MARIA GRACIELA</t>
  </si>
  <si>
    <t>VELAZQUEZ</t>
  </si>
  <si>
    <t>RUBENS</t>
  </si>
  <si>
    <t>ADRIAN MIGUEL</t>
  </si>
  <si>
    <t>DELGADO</t>
  </si>
  <si>
    <t>MARIA TERESA</t>
  </si>
  <si>
    <t>BARRANCO</t>
  </si>
  <si>
    <t>J. REFUGIO</t>
  </si>
  <si>
    <t>RODRIGUEZ</t>
  </si>
  <si>
    <t>CECILIA</t>
  </si>
  <si>
    <t>GONZALEZ</t>
  </si>
  <si>
    <t>CAZARES</t>
  </si>
  <si>
    <t>ALAN GUILLERMO</t>
  </si>
  <si>
    <t>ISIDORO BENITO</t>
  </si>
  <si>
    <t>MARTINEZ</t>
  </si>
  <si>
    <t>DANIEL</t>
  </si>
  <si>
    <t xml:space="preserve">MARIBEL </t>
  </si>
  <si>
    <t>MUÑOZ</t>
  </si>
  <si>
    <t>DOLORES PALMIRA</t>
  </si>
  <si>
    <t>EDUARDO</t>
  </si>
  <si>
    <t>ALEJANDRA</t>
  </si>
  <si>
    <t>HERNANDEZ</t>
  </si>
  <si>
    <t xml:space="preserve">FLORINA </t>
  </si>
  <si>
    <t>MARIA LUISA</t>
  </si>
  <si>
    <t>CLAUDIA</t>
  </si>
  <si>
    <t>GAUDENCIO</t>
  </si>
  <si>
    <t>RIVERA</t>
  </si>
  <si>
    <t>BALTAZAR</t>
  </si>
  <si>
    <t>LOURDES</t>
  </si>
  <si>
    <t>ALVAREZ</t>
  </si>
  <si>
    <t>EMILIA</t>
  </si>
  <si>
    <t>FLORES</t>
  </si>
  <si>
    <t>SUAREZ</t>
  </si>
  <si>
    <t>MARCELINO</t>
  </si>
  <si>
    <t>DE LA CRUZ</t>
  </si>
  <si>
    <t>GUADALUPE</t>
  </si>
  <si>
    <t>VAZQUEZ</t>
  </si>
  <si>
    <t xml:space="preserve">JUAN </t>
  </si>
  <si>
    <t>ROMERO</t>
  </si>
  <si>
    <t>ISAAC ALONSO</t>
  </si>
  <si>
    <t>TREJO</t>
  </si>
  <si>
    <t>CASTILLO</t>
  </si>
  <si>
    <t>ARTURO</t>
  </si>
  <si>
    <t>VIRGINIA FELIX</t>
  </si>
  <si>
    <t>DAVID QUINTIN</t>
  </si>
  <si>
    <t>JUANA</t>
  </si>
  <si>
    <t>MORALES</t>
  </si>
  <si>
    <t>ASCENCION</t>
  </si>
  <si>
    <t>MARTIN</t>
  </si>
  <si>
    <t>CATALINA</t>
  </si>
  <si>
    <t>LOPEZ</t>
  </si>
  <si>
    <t>ARTEMIO</t>
  </si>
  <si>
    <t>Y TREJO</t>
  </si>
  <si>
    <t>PADILLA</t>
  </si>
  <si>
    <t>MIREYA</t>
  </si>
  <si>
    <t>AVILA</t>
  </si>
  <si>
    <t>ROSA</t>
  </si>
  <si>
    <t>RAMOS</t>
  </si>
  <si>
    <t>ETELBERTO</t>
  </si>
  <si>
    <t>JOSE MANUEL</t>
  </si>
  <si>
    <t>CAMPOS</t>
  </si>
  <si>
    <t>MARGARITA</t>
  </si>
  <si>
    <t>DIAZ</t>
  </si>
  <si>
    <t>LUIS</t>
  </si>
  <si>
    <t>SERGIO</t>
  </si>
  <si>
    <t>ITZEL</t>
  </si>
  <si>
    <t>MORENO</t>
  </si>
  <si>
    <t>CABELLO</t>
  </si>
  <si>
    <t>PAZ MARIA DE LA LUZ</t>
  </si>
  <si>
    <t>ANTONIO</t>
  </si>
  <si>
    <t>TORRES</t>
  </si>
  <si>
    <t>SALCEDO</t>
  </si>
  <si>
    <t>ELIZABETH JAZMIN</t>
  </si>
  <si>
    <t>PEÑA</t>
  </si>
  <si>
    <t xml:space="preserve"> MARIBEL</t>
  </si>
  <si>
    <t>JORGE ALBERTO</t>
  </si>
  <si>
    <t>FRANCISCO PLATINI</t>
  </si>
  <si>
    <t>ROJAS</t>
  </si>
  <si>
    <t xml:space="preserve">MARIA ELENA </t>
  </si>
  <si>
    <t>JOSE LUIS</t>
  </si>
  <si>
    <t>CRUZ</t>
  </si>
  <si>
    <t>BENJAMIN</t>
  </si>
  <si>
    <t>CHAVEZ</t>
  </si>
  <si>
    <t>ROSALIA</t>
  </si>
  <si>
    <t>JOSE</t>
  </si>
  <si>
    <t>ISLAS</t>
  </si>
  <si>
    <t>JOSE HUGO</t>
  </si>
  <si>
    <t>ORTIZ</t>
  </si>
  <si>
    <t>CARLOS</t>
  </si>
  <si>
    <t>AGUILAR</t>
  </si>
  <si>
    <t>FILIBERTA</t>
  </si>
  <si>
    <t>MENDOZA</t>
  </si>
  <si>
    <t>JUAN APOLONIO</t>
  </si>
  <si>
    <t>MARIA DEL PILAR</t>
  </si>
  <si>
    <t>VEGA</t>
  </si>
  <si>
    <t>REGINO</t>
  </si>
  <si>
    <t>SILVIA</t>
  </si>
  <si>
    <t>OROZCO</t>
  </si>
  <si>
    <t>LEOBARDO MAXIMO</t>
  </si>
  <si>
    <t>SIMON FEDERICO</t>
  </si>
  <si>
    <t>REYES</t>
  </si>
  <si>
    <t>NATALIA CONSUELO</t>
  </si>
  <si>
    <t>JIMENEZ</t>
  </si>
  <si>
    <t>MELO</t>
  </si>
  <si>
    <t>JUAN CARLOS</t>
  </si>
  <si>
    <t>LILIAM GUADALUPE</t>
  </si>
  <si>
    <t>GOMORA</t>
  </si>
  <si>
    <t>ALFONSO</t>
  </si>
  <si>
    <t>MARIA HILARIA</t>
  </si>
  <si>
    <t>PALMA</t>
  </si>
  <si>
    <t>OSCAR CESAR</t>
  </si>
  <si>
    <t>IÑAÑEZ</t>
  </si>
  <si>
    <t>BLANCA ESTELA</t>
  </si>
  <si>
    <t>ANDRES</t>
  </si>
  <si>
    <t>NAVA</t>
  </si>
  <si>
    <t>MARIA DE JESUS PATRICIA</t>
  </si>
  <si>
    <t>JORGE AURELIANO</t>
  </si>
  <si>
    <t>HECTOR</t>
  </si>
  <si>
    <t>ELSA</t>
  </si>
  <si>
    <t>EDILBERTO</t>
  </si>
  <si>
    <t>GUTIERREZ</t>
  </si>
  <si>
    <t>ROBERTO</t>
  </si>
  <si>
    <t>MARIA ELENA</t>
  </si>
  <si>
    <t>OLMEDO</t>
  </si>
  <si>
    <t>MARIA DE JESUS</t>
  </si>
  <si>
    <t>VALADES</t>
  </si>
  <si>
    <t>LEOBARDA TERESA</t>
  </si>
  <si>
    <t>SOTELO</t>
  </si>
  <si>
    <t>JACOBO</t>
  </si>
  <si>
    <t>ANALCO</t>
  </si>
  <si>
    <t>MARICELA</t>
  </si>
  <si>
    <t>CABRERA</t>
  </si>
  <si>
    <t>GAYOSSO</t>
  </si>
  <si>
    <t>ELIDIA</t>
  </si>
  <si>
    <t>MANUELA</t>
  </si>
  <si>
    <t>JOSE ARTESANO</t>
  </si>
  <si>
    <t>JUANA ALBANA</t>
  </si>
  <si>
    <t>RUIZ</t>
  </si>
  <si>
    <t>TRUJILLO</t>
  </si>
  <si>
    <t>ANDREA</t>
  </si>
  <si>
    <t>MARIA FRANCISCA</t>
  </si>
  <si>
    <t>CALZADA</t>
  </si>
  <si>
    <t>ALGUIN</t>
  </si>
  <si>
    <t>SOCORRO</t>
  </si>
  <si>
    <t>ROSALBA</t>
  </si>
  <si>
    <t>ELODIA</t>
  </si>
  <si>
    <t>ORTEGA</t>
  </si>
  <si>
    <t>INES</t>
  </si>
  <si>
    <t>ARENAS</t>
  </si>
  <si>
    <t>BLANCA</t>
  </si>
  <si>
    <t>MARIA MAGDALENA</t>
  </si>
  <si>
    <t>GUEVARA</t>
  </si>
  <si>
    <t>ZUÑIGA</t>
  </si>
  <si>
    <t>HILDA BERTHA</t>
  </si>
  <si>
    <t>ANGELA FRANCISCA</t>
  </si>
  <si>
    <t>JARENZ</t>
  </si>
  <si>
    <t>ALVARADO</t>
  </si>
  <si>
    <t>VENANCIO</t>
  </si>
  <si>
    <t>CELERINA</t>
  </si>
  <si>
    <t>FRANCISCA</t>
  </si>
  <si>
    <t>MALVAEZ</t>
  </si>
  <si>
    <t xml:space="preserve">MAYRA </t>
  </si>
  <si>
    <t>BRAVO</t>
  </si>
  <si>
    <t>DORA ALICIA</t>
  </si>
  <si>
    <t>LUCIA VICTORIA</t>
  </si>
  <si>
    <t xml:space="preserve">MIGUEL </t>
  </si>
  <si>
    <t>IRMA LUCINA</t>
  </si>
  <si>
    <t xml:space="preserve">MARGARITO </t>
  </si>
  <si>
    <t>CARLA IBETH</t>
  </si>
  <si>
    <t xml:space="preserve">AIDA </t>
  </si>
  <si>
    <t>UROZA</t>
  </si>
  <si>
    <t xml:space="preserve">ALICIA </t>
  </si>
  <si>
    <t>ESTUDILLO</t>
  </si>
  <si>
    <t>JOSE BERNARDINO</t>
  </si>
  <si>
    <t>FERNANDEZ</t>
  </si>
  <si>
    <t>SOFIA FELIPA</t>
  </si>
  <si>
    <t>ZAVALA</t>
  </si>
  <si>
    <t>DOLORES</t>
  </si>
  <si>
    <t xml:space="preserve">OLGA </t>
  </si>
  <si>
    <t>HAMPARZUMIAN</t>
  </si>
  <si>
    <t>ENRIQUE</t>
  </si>
  <si>
    <t>SUSANA</t>
  </si>
  <si>
    <t>YESCAS</t>
  </si>
  <si>
    <t>FUENTES</t>
  </si>
  <si>
    <t>MARTHA</t>
  </si>
  <si>
    <t>NARVAEZ</t>
  </si>
  <si>
    <t>NORMA LILIA</t>
  </si>
  <si>
    <t>LUCIANA</t>
  </si>
  <si>
    <t>ANA LILIA</t>
  </si>
  <si>
    <t>DELIA</t>
  </si>
  <si>
    <t>NERI</t>
  </si>
  <si>
    <t>ESPINOZA</t>
  </si>
  <si>
    <t>VICENTE</t>
  </si>
  <si>
    <t>ADELINA</t>
  </si>
  <si>
    <t>RUBEN</t>
  </si>
  <si>
    <t xml:space="preserve"> GALICIA</t>
  </si>
  <si>
    <t xml:space="preserve"> PEREZ</t>
  </si>
  <si>
    <t xml:space="preserve"> </t>
  </si>
  <si>
    <t xml:space="preserve"> GALICIA </t>
  </si>
  <si>
    <t xml:space="preserve"> MENDEZ</t>
  </si>
  <si>
    <t xml:space="preserve"> ARELIO</t>
  </si>
  <si>
    <t xml:space="preserve"> LEYTE</t>
  </si>
  <si>
    <t xml:space="preserve"> RAMIREZ</t>
  </si>
  <si>
    <t xml:space="preserve"> PALACIOS</t>
  </si>
  <si>
    <t xml:space="preserve"> MEJIA</t>
  </si>
  <si>
    <t xml:space="preserve"> MEJIA </t>
  </si>
  <si>
    <t xml:space="preserve"> GARCIA</t>
  </si>
  <si>
    <t xml:space="preserve"> MORA </t>
  </si>
  <si>
    <t xml:space="preserve"> ALQUICIRA</t>
  </si>
  <si>
    <t xml:space="preserve"> MORAN</t>
  </si>
  <si>
    <t xml:space="preserve"> MONCAYO</t>
  </si>
  <si>
    <t xml:space="preserve"> GONZALEZ</t>
  </si>
  <si>
    <t xml:space="preserve"> MARTINEZ</t>
  </si>
  <si>
    <t xml:space="preserve"> ALIZOTA</t>
  </si>
  <si>
    <t xml:space="preserve"> CUEVAS</t>
  </si>
  <si>
    <t xml:space="preserve"> JUAREZ</t>
  </si>
  <si>
    <t xml:space="preserve"> MATEOS </t>
  </si>
  <si>
    <t xml:space="preserve"> MARTELL</t>
  </si>
  <si>
    <t xml:space="preserve"> RIVERA</t>
  </si>
  <si>
    <t xml:space="preserve"> ALVAREZ</t>
  </si>
  <si>
    <t xml:space="preserve"> FLORES</t>
  </si>
  <si>
    <t xml:space="preserve"> VAZQUEZ</t>
  </si>
  <si>
    <t xml:space="preserve"> ROMERO</t>
  </si>
  <si>
    <t xml:space="preserve"> TREJO</t>
  </si>
  <si>
    <t xml:space="preserve"> DE LA PEÑA</t>
  </si>
  <si>
    <t xml:space="preserve"> MORALES</t>
  </si>
  <si>
    <t xml:space="preserve"> MATEOS</t>
  </si>
  <si>
    <t xml:space="preserve"> NAPOLES</t>
  </si>
  <si>
    <t xml:space="preserve"> PADILLA</t>
  </si>
  <si>
    <t xml:space="preserve"> RAMOS</t>
  </si>
  <si>
    <t xml:space="preserve"> SALGADO</t>
  </si>
  <si>
    <t xml:space="preserve"> MORENO</t>
  </si>
  <si>
    <t xml:space="preserve"> GARCIA </t>
  </si>
  <si>
    <t xml:space="preserve"> TORRES</t>
  </si>
  <si>
    <t xml:space="preserve"> PEÑA</t>
  </si>
  <si>
    <t xml:space="preserve"> CENTENO</t>
  </si>
  <si>
    <t xml:space="preserve"> ROJAS</t>
  </si>
  <si>
    <t xml:space="preserve"> MEDINA</t>
  </si>
  <si>
    <t xml:space="preserve"> ORTIZ</t>
  </si>
  <si>
    <t xml:space="preserve"> SILVA</t>
  </si>
  <si>
    <t xml:space="preserve"> MENDOZA</t>
  </si>
  <si>
    <t xml:space="preserve"> LOPEZ</t>
  </si>
  <si>
    <t xml:space="preserve"> PAREDES</t>
  </si>
  <si>
    <t xml:space="preserve"> JIMENEZ</t>
  </si>
  <si>
    <t xml:space="preserve"> COCAÑO</t>
  </si>
  <si>
    <t xml:space="preserve"> MIRAMAR</t>
  </si>
  <si>
    <t xml:space="preserve"> PUEBLA</t>
  </si>
  <si>
    <t xml:space="preserve"> HIDALGO</t>
  </si>
  <si>
    <t xml:space="preserve"> AVILA </t>
  </si>
  <si>
    <t xml:space="preserve"> BARCENAS</t>
  </si>
  <si>
    <t xml:space="preserve"> FRAUSTO</t>
  </si>
  <si>
    <t xml:space="preserve"> TEQUITLALPA</t>
  </si>
  <si>
    <t xml:space="preserve"> CABRERA</t>
  </si>
  <si>
    <t xml:space="preserve"> HERNANDEZ</t>
  </si>
  <si>
    <t xml:space="preserve"> RUIZ</t>
  </si>
  <si>
    <t xml:space="preserve"> RODRIGUEZ</t>
  </si>
  <si>
    <t xml:space="preserve"> CALZADA</t>
  </si>
  <si>
    <t xml:space="preserve"> REYES</t>
  </si>
  <si>
    <t xml:space="preserve"> CABELLO</t>
  </si>
  <si>
    <t xml:space="preserve"> GUEVARA</t>
  </si>
  <si>
    <t xml:space="preserve"> ALVARADO</t>
  </si>
  <si>
    <t xml:space="preserve"> BRAVO</t>
  </si>
  <si>
    <t xml:space="preserve"> SILVA </t>
  </si>
  <si>
    <t xml:space="preserve"> LOPEZ </t>
  </si>
  <si>
    <t xml:space="preserve"> BARRAGAN</t>
  </si>
  <si>
    <t xml:space="preserve"> ZUÑIGA</t>
  </si>
  <si>
    <t xml:space="preserve"> ROSALES</t>
  </si>
  <si>
    <t xml:space="preserve"> ORTEGA </t>
  </si>
  <si>
    <t xml:space="preserve"> ROSETE</t>
  </si>
  <si>
    <t>IBAÑEZ</t>
  </si>
  <si>
    <t>MARIA ISABEL</t>
  </si>
  <si>
    <t>NUÑEZ</t>
  </si>
  <si>
    <t>ARACELI</t>
  </si>
  <si>
    <t>AGUIRRE</t>
  </si>
  <si>
    <t>CHAVARRIA</t>
  </si>
  <si>
    <t xml:space="preserve">PAPELERIA Y LIBRERIA </t>
  </si>
  <si>
    <t>MARTHA ELVA</t>
  </si>
  <si>
    <t>CALNACASCO</t>
  </si>
  <si>
    <t xml:space="preserve">ARTICULOS DE PLASTICO </t>
  </si>
  <si>
    <t>DAVID</t>
  </si>
  <si>
    <t xml:space="preserve">DULCES, GALLETAS, CIGARROS Y MATERIAS PRIMAS </t>
  </si>
  <si>
    <t>CONTRERAS</t>
  </si>
  <si>
    <t>ANA MARIA</t>
  </si>
  <si>
    <t>ROSAS</t>
  </si>
  <si>
    <t xml:space="preserve">ABARROTES Y MATERIAS PRIMAS  </t>
  </si>
  <si>
    <t>SILVIA LEONOR</t>
  </si>
  <si>
    <t xml:space="preserve">DE LA CRUZ </t>
  </si>
  <si>
    <t xml:space="preserve">ABARROTES, CREMERIA  Y SALCHICHONERÍA </t>
  </si>
  <si>
    <t>SANDOVAL</t>
  </si>
  <si>
    <t>ABARROTES CREMERIA Y SALCHICHONERIA</t>
  </si>
  <si>
    <t>ALONSO</t>
  </si>
  <si>
    <t>HERRERA</t>
  </si>
  <si>
    <t xml:space="preserve">POLLO PARTIDO </t>
  </si>
  <si>
    <t>CREMERIA SALCHICHONERIA Y ABARROTES</t>
  </si>
  <si>
    <t>TOMAS</t>
  </si>
  <si>
    <t>RUZ</t>
  </si>
  <si>
    <t>ROBLES</t>
  </si>
  <si>
    <t>JAVIER</t>
  </si>
  <si>
    <t xml:space="preserve">MATERIA PRIMAS Y DEPOSITO DE DULCES </t>
  </si>
  <si>
    <t>EUFROCINA</t>
  </si>
  <si>
    <t>MARIA CARMEN</t>
  </si>
  <si>
    <t xml:space="preserve">TOCINERIA </t>
  </si>
  <si>
    <t>ELVA</t>
  </si>
  <si>
    <t>INACTIVO</t>
  </si>
  <si>
    <t>ALCANTARA</t>
  </si>
  <si>
    <t>CORDERO</t>
  </si>
  <si>
    <t xml:space="preserve">MOLE EN PASTA, CHILES SECOS Y SEMILLAS </t>
  </si>
  <si>
    <t>VERONICA</t>
  </si>
  <si>
    <t>JULIA</t>
  </si>
  <si>
    <t>AMARO</t>
  </si>
  <si>
    <t>ARTICULOSPARA REGALOS Y ORNATOS</t>
  </si>
  <si>
    <t>GIOVANNI</t>
  </si>
  <si>
    <t>GABINA</t>
  </si>
  <si>
    <t>OLIVIOS</t>
  </si>
  <si>
    <t>PAULA GEORGINA</t>
  </si>
  <si>
    <t>GILBERTO</t>
  </si>
  <si>
    <t>FRUTAS, LEGUMBRES Y VARIEDADES DE BOLSAS DE MANDADO</t>
  </si>
  <si>
    <t>SOLEDAD</t>
  </si>
  <si>
    <t>FORRAJERIA Y SEMILLAS</t>
  </si>
  <si>
    <t>LORENA</t>
  </si>
  <si>
    <t>SEMILLAS Y FORRAJES</t>
  </si>
  <si>
    <t>SARA</t>
  </si>
  <si>
    <t>BIBIANA</t>
  </si>
  <si>
    <t>CASOLES</t>
  </si>
  <si>
    <t>BALLEZA</t>
  </si>
  <si>
    <t>CHILES SECOS, MOLE EN PASTA Y NOPALES</t>
  </si>
  <si>
    <t>IMELDA</t>
  </si>
  <si>
    <t>ABARROTES, CHILES SECOS, MOLES EN PASTA Y NOPALES</t>
  </si>
  <si>
    <t>GRACIELA</t>
  </si>
  <si>
    <t>TINTOR</t>
  </si>
  <si>
    <t>CANACASCO</t>
  </si>
  <si>
    <t>SOTO</t>
  </si>
  <si>
    <t>JARCIERIA</t>
  </si>
  <si>
    <t>PABLO ALFREDO</t>
  </si>
  <si>
    <t>ROSTICERIA Y POLLO PARTIDO</t>
  </si>
  <si>
    <t>BERTHA</t>
  </si>
  <si>
    <t>ANTOJITOS</t>
  </si>
  <si>
    <t>JUDITH</t>
  </si>
  <si>
    <t>MONTERO</t>
  </si>
  <si>
    <t>EVANGELINA</t>
  </si>
  <si>
    <t>COMIDA, REFRESCOS, TORTAS Y MARISCOS EN GENERAL</t>
  </si>
  <si>
    <t>EMMA</t>
  </si>
  <si>
    <t>MARIA DEL ROSARIO</t>
  </si>
  <si>
    <t>HERBOLARIA</t>
  </si>
  <si>
    <t>GARCES</t>
  </si>
  <si>
    <t>EDILBERO</t>
  </si>
  <si>
    <t>RAFAEL</t>
  </si>
  <si>
    <t>FRANCISCO</t>
  </si>
  <si>
    <t>CORTES</t>
  </si>
  <si>
    <t>MARES</t>
  </si>
  <si>
    <t>ASUNCION ENCARNACION</t>
  </si>
  <si>
    <t>NICOLAS</t>
  </si>
  <si>
    <t>MATILDE</t>
  </si>
  <si>
    <t>OROSCO</t>
  </si>
  <si>
    <t>VALDEZ</t>
  </si>
  <si>
    <t>ZARATE</t>
  </si>
  <si>
    <t>MATA</t>
  </si>
  <si>
    <t xml:space="preserve">PEDRO </t>
  </si>
  <si>
    <t>VILLASANTE</t>
  </si>
  <si>
    <t>DULCES, REFRESCOS Y VENTA DE CIGARROS</t>
  </si>
  <si>
    <t>JUANA GUADALUPE</t>
  </si>
  <si>
    <t>RANGEL</t>
  </si>
  <si>
    <t>PILAR LUCERO EVELIN</t>
  </si>
  <si>
    <t>ARGUELLO</t>
  </si>
  <si>
    <t>MARTHA LUCIA</t>
  </si>
  <si>
    <t>ULISES</t>
  </si>
  <si>
    <t>CEDEÑO</t>
  </si>
  <si>
    <t>CERRAJERIA Y REPARACION DE APARATOS ELECTRICOS</t>
  </si>
  <si>
    <t>JOVITA</t>
  </si>
  <si>
    <t>FELIPA</t>
  </si>
  <si>
    <t>TAPIA</t>
  </si>
  <si>
    <t>CASTRO</t>
  </si>
  <si>
    <t>ANA</t>
  </si>
  <si>
    <t>ELEAZAR</t>
  </si>
  <si>
    <t>REPARACION DE CALZADO, CON VENTA DE ARTICULOS DE LIMPIEZA</t>
  </si>
  <si>
    <t>GREGORIO</t>
  </si>
  <si>
    <t>VIDRIO Y ALUMINIO</t>
  </si>
  <si>
    <t>ARTURO ALEJANDRO</t>
  </si>
  <si>
    <t>CONSTANTINO</t>
  </si>
  <si>
    <t>GALLARDO</t>
  </si>
  <si>
    <t>ESTETICA</t>
  </si>
  <si>
    <t>LIBRADA</t>
  </si>
  <si>
    <t>ACATITLA</t>
  </si>
  <si>
    <t>DULCE MARIA</t>
  </si>
  <si>
    <t>SANTOS</t>
  </si>
  <si>
    <t>ISABEL</t>
  </si>
  <si>
    <t>SOSA</t>
  </si>
  <si>
    <t xml:space="preserve">DANIEL </t>
  </si>
  <si>
    <t>ALBARRAN</t>
  </si>
  <si>
    <t xml:space="preserve">TOMASA OTILIA </t>
  </si>
  <si>
    <t>RIOJA</t>
  </si>
  <si>
    <t>CASTAÑEDA</t>
  </si>
  <si>
    <t>DONAJI TLATUILTZIN</t>
  </si>
  <si>
    <t>MEZA</t>
  </si>
  <si>
    <t>ALBINA</t>
  </si>
  <si>
    <t>MARIA GUADALUPE VIANEY</t>
  </si>
  <si>
    <t>COLIN</t>
  </si>
  <si>
    <t>ZENAIDA GRACIELA</t>
  </si>
  <si>
    <t>NOGUERON</t>
  </si>
  <si>
    <t>NOGUERO</t>
  </si>
  <si>
    <t>PABLO</t>
  </si>
  <si>
    <t>ELBA</t>
  </si>
  <si>
    <t>CHIRINOS</t>
  </si>
  <si>
    <t>RINCON</t>
  </si>
  <si>
    <t xml:space="preserve">CARMEN </t>
  </si>
  <si>
    <t>JORGE</t>
  </si>
  <si>
    <t>SANCHEZ</t>
  </si>
  <si>
    <t>EDITH</t>
  </si>
  <si>
    <t>TRINIDAD</t>
  </si>
  <si>
    <t>VILLA</t>
  </si>
  <si>
    <t>MARIA FELIX</t>
  </si>
  <si>
    <t>GRANILLO</t>
  </si>
  <si>
    <t>IVONNE</t>
  </si>
  <si>
    <t>VILLANUEVA</t>
  </si>
  <si>
    <t>SANDRA</t>
  </si>
  <si>
    <t>ABRAHAM</t>
  </si>
  <si>
    <t>GOMEZ</t>
  </si>
  <si>
    <t>MARIA DE LA LUZ</t>
  </si>
  <si>
    <t>MARIA DOLORES</t>
  </si>
  <si>
    <t>DURAN</t>
  </si>
  <si>
    <t>DE LA CURZ</t>
  </si>
  <si>
    <t>JUAN DANIEL</t>
  </si>
  <si>
    <t>NOE BERNARDO</t>
  </si>
  <si>
    <t xml:space="preserve"> CARDENAS</t>
  </si>
  <si>
    <t>FRANCISCO VALENTE</t>
  </si>
  <si>
    <t>VALENCIA</t>
  </si>
  <si>
    <t>SANTILLAN</t>
  </si>
  <si>
    <t>EMMA RUFINA</t>
  </si>
  <si>
    <t xml:space="preserve">ROBERTO </t>
  </si>
  <si>
    <t>MATIAS</t>
  </si>
  <si>
    <t>BARTOLO</t>
  </si>
  <si>
    <t>AYALA</t>
  </si>
  <si>
    <t>ROBERTO CARLOS</t>
  </si>
  <si>
    <t>TERREZ</t>
  </si>
  <si>
    <t>FELIX</t>
  </si>
  <si>
    <t>GRISELDA</t>
  </si>
  <si>
    <t>MARTHA CATALINA</t>
  </si>
  <si>
    <t>RUTH</t>
  </si>
  <si>
    <t>SANSEN</t>
  </si>
  <si>
    <t>JOCABED</t>
  </si>
  <si>
    <t>MANCILLA</t>
  </si>
  <si>
    <t>BERTHA MARTINA</t>
  </si>
  <si>
    <t>VENEGAS</t>
  </si>
  <si>
    <t>APOLINAR</t>
  </si>
  <si>
    <t>APOLONIA</t>
  </si>
  <si>
    <t>MARCELLA TANIA</t>
  </si>
  <si>
    <t xml:space="preserve">MORENO </t>
  </si>
  <si>
    <t xml:space="preserve">ASUNCION </t>
  </si>
  <si>
    <t>GARMENDIA</t>
  </si>
  <si>
    <t>CARMONA</t>
  </si>
  <si>
    <t>OSWALDO</t>
  </si>
  <si>
    <t>VARGAS</t>
  </si>
  <si>
    <t>VILLALOBOS</t>
  </si>
  <si>
    <t>PEÑALOZA</t>
  </si>
  <si>
    <t>DUARTE</t>
  </si>
  <si>
    <t>ERIKA</t>
  </si>
  <si>
    <t xml:space="preserve">MARTINEZ </t>
  </si>
  <si>
    <t>SANTIAGO</t>
  </si>
  <si>
    <t>DE LA ROSA</t>
  </si>
  <si>
    <t xml:space="preserve">MARIA </t>
  </si>
  <si>
    <t>MIGUEL ANGEL</t>
  </si>
  <si>
    <t>JUAN</t>
  </si>
  <si>
    <t>ELIAS</t>
  </si>
  <si>
    <t>MUCIÑO</t>
  </si>
  <si>
    <t>ALBERTO LEONEL</t>
  </si>
  <si>
    <t>CANO</t>
  </si>
  <si>
    <t>VICTOR MANUEL</t>
  </si>
  <si>
    <t>ALEJANDRA BEATRIZ</t>
  </si>
  <si>
    <t>ARCE</t>
  </si>
  <si>
    <t>ZAMORA</t>
  </si>
  <si>
    <t>MARIA</t>
  </si>
  <si>
    <t>ANA KAREN</t>
  </si>
  <si>
    <t>MANUEL</t>
  </si>
  <si>
    <t>SAN MARTIN</t>
  </si>
  <si>
    <t>CLAUDIA MARLENE</t>
  </si>
  <si>
    <t xml:space="preserve">NAHUM </t>
  </si>
  <si>
    <t>MARIA TRINIDAD</t>
  </si>
  <si>
    <t>SORIANO</t>
  </si>
  <si>
    <t>MARIA DEL CARMEN TERESA</t>
  </si>
  <si>
    <t>MERIDA</t>
  </si>
  <si>
    <t>FELIPE</t>
  </si>
  <si>
    <t>EUSEBIA MARIA ANGELA</t>
  </si>
  <si>
    <t>HERMILA</t>
  </si>
  <si>
    <t>MONROY</t>
  </si>
  <si>
    <t>SANTANA</t>
  </si>
  <si>
    <t>CLARA ISABEL</t>
  </si>
  <si>
    <t>BERNABE</t>
  </si>
  <si>
    <t>CARRASCO</t>
  </si>
  <si>
    <t>FRANCISCO MELESIO</t>
  </si>
  <si>
    <t xml:space="preserve">ACEVEDO </t>
  </si>
  <si>
    <t>CAÑEDO</t>
  </si>
  <si>
    <t>ALVINA</t>
  </si>
  <si>
    <t>MARIA SANTA</t>
  </si>
  <si>
    <t>JUAN LUIS</t>
  </si>
  <si>
    <t>RAMIEZ</t>
  </si>
  <si>
    <t>JOSEFINA</t>
  </si>
  <si>
    <t>ORTA</t>
  </si>
  <si>
    <t>LETICIA</t>
  </si>
  <si>
    <t>RUBIO9</t>
  </si>
  <si>
    <t>GARDUÑO</t>
  </si>
  <si>
    <t>ALBERTO</t>
  </si>
  <si>
    <t>MARQUEZ</t>
  </si>
  <si>
    <t>RUBIO</t>
  </si>
  <si>
    <t>LUCIO AARON</t>
  </si>
  <si>
    <t>MAURICIO ALEJANDRO</t>
  </si>
  <si>
    <t>TOMASA</t>
  </si>
  <si>
    <t>CRISTINA</t>
  </si>
  <si>
    <t>CORONA</t>
  </si>
  <si>
    <t>RITA ARACELI</t>
  </si>
  <si>
    <t>QUIÑONEZ</t>
  </si>
  <si>
    <t>QUIÑONES</t>
  </si>
  <si>
    <t>ROSA ALICIA</t>
  </si>
  <si>
    <t>MARLEN</t>
  </si>
  <si>
    <t xml:space="preserve">JURADO </t>
  </si>
  <si>
    <t>GLORIA</t>
  </si>
  <si>
    <t>XOCOPA</t>
  </si>
  <si>
    <t>NANCY ALEJANDRA</t>
  </si>
  <si>
    <t>PRIMO</t>
  </si>
  <si>
    <t>ROMAN</t>
  </si>
  <si>
    <t>REBOLLEDO</t>
  </si>
  <si>
    <t>MARIO</t>
  </si>
  <si>
    <t>ERIBERTO</t>
  </si>
  <si>
    <t>BERNARDA</t>
  </si>
  <si>
    <t>VILCHIS</t>
  </si>
  <si>
    <t>SYLVIA</t>
  </si>
  <si>
    <t>DIMAS</t>
  </si>
  <si>
    <t>ANA LAURA</t>
  </si>
  <si>
    <t>CLARO</t>
  </si>
  <si>
    <t>SANE</t>
  </si>
  <si>
    <t>TLACA</t>
  </si>
  <si>
    <t>LUISA</t>
  </si>
  <si>
    <t>NOLASCO</t>
  </si>
  <si>
    <t>REBECA VIRIDIANA</t>
  </si>
  <si>
    <t>SANDRA LUZ</t>
  </si>
  <si>
    <t>ESPINDOLA</t>
  </si>
  <si>
    <t>FERNANDO</t>
  </si>
  <si>
    <t>YOLANDA</t>
  </si>
  <si>
    <t>PACHECO</t>
  </si>
  <si>
    <t>XOOL</t>
  </si>
  <si>
    <t>ARGELIA</t>
  </si>
  <si>
    <t>ERNESTO MARTIN</t>
  </si>
  <si>
    <t>MATERIAS PRIMAS, DULCES, ARTICULOS PARA FIESTAS, BOLSA, PASTA PARA CHICHARRON</t>
  </si>
  <si>
    <t>EXPENDIO DE PAN DE DULCE, GALLETAS Y CHOCOLATES</t>
  </si>
  <si>
    <t>ABARROTES, CREMERIA Y MOLES</t>
  </si>
  <si>
    <t>SALON DE BELLEZA Y PELUQUERIA</t>
  </si>
  <si>
    <t>CRISTALERIA, LOZA, PELTRE, ALUMINIO, ARTICULOS PARA EL HOGAR Y MIMBRE</t>
  </si>
  <si>
    <t>MATERIAS PRIMAS Y DERIVADOS DEL PAPEL</t>
  </si>
  <si>
    <t>BONETERIA, ROPA HECHA, REGALOS Y PERFUMERIA..</t>
  </si>
  <si>
    <t>MERCERIA, TELAS Y PAPELERIA</t>
  </si>
  <si>
    <t>ARTICULOS DE LIMPIEZA, PARA EL HOGAR Y USO PERSONAL</t>
  </si>
  <si>
    <t>MERCERIA, BONETERIA Y ROPA EN GENERAL</t>
  </si>
  <si>
    <t>FORRAJES Y SEMILLAS</t>
  </si>
  <si>
    <t>CHILES SECOS, MOLE Y MOLINO PARA NIXTAMAL</t>
  </si>
  <si>
    <t>JUGOS, LICUADOS, COCTELES DE FRUTA, SANDWICH Y REBANADAS DE PASTELES</t>
  </si>
  <si>
    <t>CARNITAS, REFRESCOS EMBOTELLADOS, FRITURAS, CHICHARRON, LONGANIZA POR KILO, POR TACOS Y TOCINERIA</t>
  </si>
  <si>
    <t>JARCIERIA, PLASTICOS Y ARTICULOS PARA EL HOGAR</t>
  </si>
  <si>
    <t>ABARROTES,CREMERIA,SALCHICHONERIA Y MATERIAS PRIMAS</t>
  </si>
  <si>
    <t>PAPELERIA, MERCERIA, JUGUETERIA Y REGALOS</t>
  </si>
  <si>
    <t>JUGOS, LICUADOS, REFRESCOS, COCINA Y ANTOJITOS</t>
  </si>
  <si>
    <t>CHILES SECOS,  MOLE EN PASTA Y MATERIAS PRIMAS</t>
  </si>
  <si>
    <t>BARBACOA Y REFRESCO EMBOTELLADO</t>
  </si>
  <si>
    <t>JUGUETERIA Y JOYERIA DE FANTASIA</t>
  </si>
  <si>
    <t>COCINA Y ANTOJITOS MEXICANOS</t>
  </si>
  <si>
    <t>CARNICERIA, TOCINERIA Y SUS DERIVADOS</t>
  </si>
  <si>
    <t>CARNICERIA Y  TOCINERIA</t>
  </si>
  <si>
    <t>FRUTAS, LEGUMBRES Y NOPALES</t>
  </si>
  <si>
    <t>NOPALES Y VERDURAS</t>
  </si>
  <si>
    <t>VENTA DE ARTICULOS DEPORTIVOS</t>
  </si>
  <si>
    <t xml:space="preserve">JOYERÌA Y RELOJES </t>
  </si>
  <si>
    <t xml:space="preserve">TALLER DE COMPOSTURAS EN GENERAL, VENTA DE RELOJES Y JOYERIA </t>
  </si>
  <si>
    <t>MOLINO Y MATERIAS PRIMAS</t>
  </si>
  <si>
    <t>CHILES SECOS, MOLE Y SEMILLAS</t>
  </si>
  <si>
    <t>MOLINO DE CHILES SECOS, NIXTAMAL Y SEMILLAS</t>
  </si>
  <si>
    <t>COCINA, ANTOJITOS MEXICANOS, REFRESCOS, JUGOS Y LICUADOS</t>
  </si>
  <si>
    <t>ZAPATERIA, ARTICULOS DE PIEL Y BAZAR</t>
  </si>
  <si>
    <t>ABARROTES, DULCES, SEMILLAS,REFRESCOS Y MATERIAS PRIMAS</t>
  </si>
  <si>
    <t>ABARROTES, SEMILLAS, CHILES SECOS Y MOLE EN PASTA</t>
  </si>
  <si>
    <t>CREMERIA, SALCHICHONERIA Y HUEVO</t>
  </si>
  <si>
    <t>ABARROTES, CARNES FRIAS Y CREMERIA</t>
  </si>
  <si>
    <t>ABARROTES, CREMERIA, SALCHICHONERIA, SEMILLAS Y MATERIAS PRIMAS.</t>
  </si>
  <si>
    <t>JOYERIA DE FANTASIA, PERFUMERIA Y CAJAS PARA REGALOS</t>
  </si>
  <si>
    <t>CREMERIA, HUEVO, REFRESCOS Y CARNES FRIAS</t>
  </si>
  <si>
    <t>ABARROTES, DULCES, SEMILLAS REFRESCOS Y MATERIAS PRIMAS</t>
  </si>
  <si>
    <t>RECUERDOS Y NOVEDADES</t>
  </si>
  <si>
    <t>CARNICERIA, TOCINERIA Y VISCERAS GIRO ACT.</t>
  </si>
  <si>
    <t>BLANCOS Y ARTICULOS RELIGIOSOS</t>
  </si>
  <si>
    <t>RECUERDOS, ARTICULOS RELIGIOSOS Y NOVEDADES</t>
  </si>
  <si>
    <t>ESTETICA CON VENTA DE ARTICULOS DE BELLEZA</t>
  </si>
  <si>
    <t>POLLO  PARTIDO</t>
  </si>
  <si>
    <t>TELAS Y RETACERIA</t>
  </si>
  <si>
    <t>ROPA DE NIÑO Y NIÑA HASTA LA TALLA 12</t>
  </si>
  <si>
    <t>ALFARERIA, ARTICULOS PARA  HOGAR Y REGALOS</t>
  </si>
  <si>
    <t>ESTETICA CON VENTA DE ARTICULOS Y ACCESORIOS DE BELLEZA</t>
  </si>
  <si>
    <t>ROPA CONFECCIONADA EN GENERAL</t>
  </si>
  <si>
    <t>ARTICULOS PARA BEBE, JOYERIA Y ARTESANIAS</t>
  </si>
  <si>
    <t>CHILES SECOS, MOLES Y ESPECIES</t>
  </si>
  <si>
    <t>ATOLE, TAMALES, HUARACHES Y REFRESCOS</t>
  </si>
  <si>
    <t>VENTA Y REPARACIÓN DE RELOJES, JOYERÍA FINA Y DE FANTASIA</t>
  </si>
  <si>
    <t>BARBACOA Y REFRESCOS</t>
  </si>
  <si>
    <t>TACOS DE CECINA, LONGANIZA, ANTOJITOS MEXICANOS</t>
  </si>
  <si>
    <t>EXPENDIO DE HUEVO</t>
  </si>
  <si>
    <t>HERBOLARIA, PLANTAS MEDICINALES Y ARTICULOS RELIGIOSOS</t>
  </si>
  <si>
    <t>TLAPALERIA, CERRAJERIA Y MATERIAL  ELECTRICO</t>
  </si>
  <si>
    <t>TACOS DE CARNITAS, SUADERO, TRIPA, REFRESCOS Y FRITURAS</t>
  </si>
  <si>
    <t>REGALOS</t>
  </si>
  <si>
    <t>UNIFORMES Y BONETERIA</t>
  </si>
  <si>
    <t>DULCES, SEMILLAS Y MATERIAS PRIMAS</t>
  </si>
  <si>
    <t>MOLES, CHILES SECOS Y ESPECIAS</t>
  </si>
  <si>
    <t>VENTA DE TACOS Y POR KILO DE CARNITAS, LONGANIZA, CHICHARRON, TRIPA, BISTEC Y  REFRESCOS</t>
  </si>
  <si>
    <t>ANTOJITOS MEXICANOS CON VENTA DE JUGOS Y AGUAS PREPARADAS</t>
  </si>
  <si>
    <t>REPARACION DE APARATOS ELECTRODOMESTICOS Y REFACCIONES</t>
  </si>
  <si>
    <t>COMIDA CORRIDA Y REFRESCOS</t>
  </si>
  <si>
    <t>PESCADOS, MARISCOS PREPARADOS Y REFRESCOS</t>
  </si>
  <si>
    <t>PAPELERIA, REGALOS, HELADOS Y PALETAS</t>
  </si>
  <si>
    <t>JUGOS, LICUADOS, TORTAS Y ANTOJITOS</t>
  </si>
  <si>
    <t>COCINA, TORTAS Y ANTOJITOS</t>
  </si>
  <si>
    <t>MARIA REYNA SILVA GALICIA</t>
  </si>
  <si>
    <t>VICTOR MANUEL GALICIA GONZALEZ</t>
  </si>
  <si>
    <t>FATIMA ESTEFANIA PANIAGUA PALACIOS</t>
  </si>
  <si>
    <t>MARIA CRUZ GALICIA GONZALEZ</t>
  </si>
  <si>
    <t>CARNICERIA  Y TOCINERIA</t>
  </si>
  <si>
    <t>EVA MARIA ROLON MEZA</t>
  </si>
  <si>
    <t>PAMBAZOS, TOSTADAS, HURACHES, QUESADILLAS, FLAUTAS, ATOLE, CAFÉ Y REFRESCOS</t>
  </si>
  <si>
    <t>POZOLE, TOSTADAS, PANCITA, TOSTADAS, ATOLE, REFRESCOS, CAFÉ, BIRRIA, FLAUTAS, CARNES, PREPARADAS Y CALDOS DE GALLINA</t>
  </si>
  <si>
    <t>Osvaldo Villanueva Onofre</t>
  </si>
  <si>
    <t>Natalio Durán Mendoza</t>
  </si>
  <si>
    <t>MARTÍN MARTÍNEZ OSORNO</t>
  </si>
  <si>
    <t>MARIA ELENA DE LOS SANTOS MARTINEZ</t>
  </si>
  <si>
    <t>CLARA JIMENEZ CRUZ</t>
  </si>
  <si>
    <t>LETICIA CRUZ RINCON</t>
  </si>
  <si>
    <t>ELOISA ZENAIDA CHAVEZ ALARCON</t>
  </si>
  <si>
    <t>JUAN PEREZ NAPOLES</t>
  </si>
  <si>
    <t>MARIA DE LOURDES DE LOS SANTOS RODRIGUEZ</t>
  </si>
  <si>
    <t>Dulces, Dulces Tradicionales , Galletas y Matrias Primas</t>
  </si>
  <si>
    <t>Jose Eduardo Martinez Contreras</t>
  </si>
  <si>
    <t>BERNARDINA JOSEFA ROMERO RAMIREZ</t>
  </si>
  <si>
    <t>ALEJANDINO HERNÁNDEZ DIANA</t>
  </si>
  <si>
    <t>CREMERIA, SALCHICHONERIA Y LATERIA</t>
  </si>
  <si>
    <t>MARTHA PEREZ  MONDRAGON</t>
  </si>
  <si>
    <t>ITZEL  RAMIREZ ROMERO</t>
  </si>
  <si>
    <t>ROPA EN GENERAL Y BLANCOS</t>
  </si>
  <si>
    <t>DEPORTES, ARTICULOS DE BEBE Y BONETERIA</t>
  </si>
  <si>
    <t>SALVADOR LUA NAVA</t>
  </si>
  <si>
    <t>DIONORAH MARTINEZ, ROSAS</t>
  </si>
  <si>
    <t>MACRINA DENOVA CASTILLO</t>
  </si>
  <si>
    <t>MARIA ELENA ARRIGA ESPINDOLA</t>
  </si>
  <si>
    <t>JORGE ALVARADO OLIVOS</t>
  </si>
  <si>
    <t>MARGARITA JULIANA  AVENDAÑO</t>
  </si>
  <si>
    <t>LUIS REY RAMOS JUAREZ</t>
  </si>
  <si>
    <t>EMILINA ELENA GARCIA MONDRAGON</t>
  </si>
  <si>
    <t>SIMONA NICOLASA ORIHUELA</t>
  </si>
  <si>
    <t>RAFAEL  LUIS ARANDA REYES</t>
  </si>
  <si>
    <t>SIN CORTINA, PISO DE CEMENTO, MEDIA BARDA DE CEMENTO FORRADA DE GRANITO, AL FRENTE UNA VITRINA, REFRIGERADOR, PASILLO CENTRAL IZQUIERDO</t>
  </si>
  <si>
    <t>SIN CORTINA, PISO DE CEMENTO, DOS MEDIA BARDAS DE CEMENTO, DOS MOSTRADORES DE CONCRETO, ESTRUCTURA TUBULAR FIJA, Y MURO DE CARAGA</t>
  </si>
  <si>
    <t>UNA COARTINA DE METAL, VITRINA REFRIGERANTE, PISO DE LOSETA, ESTRUCTURA, TUBULAR CON GANCHOS, TECHO DE MALLA METALICA, ESQUINA PASILLO SUR , SEGUNFO PASILLO</t>
  </si>
  <si>
    <t>SIN CORTINA, PISO DE CEMENTO, 2 MEDIAS BARDAS, BITRINA REFRIGERADOR, ESTRUCTURA METALICA SOBRE BARDA</t>
  </si>
  <si>
    <t>SIN CORTINA, PISO DE LOSETA, DOS MEDIA BARDAS DE CEMENTO, ESTRUCTURA TUBULAR, VITRINA REFRIGERANTE, PASILLO CENTRAL</t>
  </si>
  <si>
    <t>DOS CORTINA METALICAS, PISOD E CEMENTO, TAPANCO DE FIERRO, ESQUINA PASILLO CENTRAL</t>
  </si>
  <si>
    <t>UNA CORTINA METALICA, PISO DE LOSETA, TAPANCO Y TECHO DE LAMINA METALICA, SEGUNDO PASILLO, ENTRE PASILLO NORTE Y PASILLO CENTRAL</t>
  </si>
  <si>
    <t>CORTINA METALICA, BARDA CUBIERTA DE MADERA, PISO DE CEMENTO, MOSTRADOR DE AZULEJO, SEGUNDO PASILLO</t>
  </si>
  <si>
    <t>UNA CORTINA METALICA, PISOD E CEMENTO, BARDAD DE GRANTO, MALLA METALICA, TECHO DE LAMINA, SEGUNDO PASILLO</t>
  </si>
  <si>
    <t>DOS CORTINA METALICAS, PISO DE GRANITO, TECHO DE LAMINA, PASILLO NORTE</t>
  </si>
  <si>
    <t xml:space="preserve">DOS CORTINAS METALICAS, PISO DE LOSETA, PAREDES Y TECHO DE LAMINA, PRIMER PASILLO, RUMBO AL ALTAR DE LA VIRGEN </t>
  </si>
  <si>
    <t>SIN CORTINA, ESTRUCTURA TUBULAR, PARED CUBIERTA DE AZULEJO, PRIMER PASILLO</t>
  </si>
  <si>
    <t>SIN CORTINA, PARED DE LAMINA, MOSTRADOR DE CEMENTO, PRIMER PASILLO</t>
  </si>
  <si>
    <t>SIN CORTINA, PISOD E CEMENTO, PARED DE GRANITO, MOSTRADOR DE CEMENTO, UNA VITRINA DE MADERA, PRIMER PASILLO ESQ. PASILLO CENTRAL</t>
  </si>
  <si>
    <t>SIN CORTINA, PISO DE CEMENTO, TECHO DE LAMINA, PARED DE GRANITO, PRIMER PASILLO</t>
  </si>
  <si>
    <t>SIN CORTINA, PISO DE CEMENTO, BARDA DE GRANITO Y MALLA METALICA, ESTRUCTURA DE FIERRO CUADRADA, PRIMER PASILLO</t>
  </si>
  <si>
    <t>SIN CORTINA, PISO DE MOSAICO, PARED DE GRANITO, MALLA METALICA, ESSTRUCTURA DE FIERRO, VITRINA REFRIGERANTE, PASILLO SUR</t>
  </si>
  <si>
    <t>SIN CORTINA, PISO DE CEMENTO. PARED CUBIERTA DE AZULEJO, MALLA , ESTRUCTURA DE FIERRO, PRIMER PASILLO</t>
  </si>
  <si>
    <t>SIN CORTINA, PISO DE LOSETA, PARED DE CEMENTO Y LAMINA METALICA, MOSTRADOR DE AZULEJO, TECHO DE LAMINA ACANALADA, PASILLO CENTRAL</t>
  </si>
  <si>
    <t>SIN CORTINA, PISO DE CEMENTO, PARED DE GRANITO, PRIMER PASILLO, ESQ PASILLO CENTRAL</t>
  </si>
  <si>
    <t>CORTINA METALICA, PISO DE LOSETA, MOSTRADOR ACERO INOXIDABLE, TAPANCO DE MADERA, PARED Y TECHO DE LAMINA, PRIMER PASILLO</t>
  </si>
  <si>
    <t>SIN CORTINA,PISO DE CEMENTO, BARDA DE CEMENTO DE GRANITO, ESTRUCTURA TUBULAR CON GANCHOS, PASILLO NORTE ESQ, PRIMER PASILLO</t>
  </si>
  <si>
    <t>TRES CORTINA METALICAS, PISO DE CEMENTO, PARED DE CEMENTO CON ESTRUCTURA METALICA, TECHO DE LAMINA DE FIBRA DE VIDRIO, ANDADOR FRENTE AL JARDIN</t>
  </si>
  <si>
    <t>CORTINA METALICA, PISO DE CEMENTO, PARED DE GRANITO CON LAMINA, TECHO DE ESTRUCTA DE LAMINA DE FIBRA DE VEIDRIO, ANDADOR FRENTE AL JARDIN</t>
  </si>
  <si>
    <t>SIN CORTINA, ESTRUCTURA TUBULAR, PARED CUBIERTA DE AZULEJO, MALLA METALICA, AND. FRENTE AL JARDIN</t>
  </si>
  <si>
    <t>SIN CORTINA, PISO DE CEMENTO, VITRINA DE ACERO INOXIDABLE, AND. FRENTE AL JARDIN ESQ PASILLO CENTRAL</t>
  </si>
  <si>
    <t>SIN CORTINA, PISO DE CEMENTO, PARED DE CEMENTO CON GRANITO, MOSTRADOR DE AZULEJO</t>
  </si>
  <si>
    <t>CORTINA METALICA, PISO DE CEMENTO, PARED DE GRANITO CON LAMINA, TECHO DE LAMINA , ANDADOR FRENTE AL JARDIN</t>
  </si>
  <si>
    <t>SIN CORTINA, PISO DE LOSETA, MOSTRADOR DE AZULEJO, TECHO ESTRUCTURA METALICA Y MADERA, AND. FRENTE AL JARDIN ESQ PASILLO SUR</t>
  </si>
  <si>
    <t>TRES CORTINA METALICAS, PISO DE LOSETA PARED DE CEMENTO Y UNA METALICA,TAPANCO DE LAMINA, TECHO DE CEMENTO, SOBRE AV, TLAHUAC-CHALCO</t>
  </si>
  <si>
    <t>PUERTA DE FIERRO CORREDIZA, PISO DE LOSETA, PARED, CUBIERTA LA MITAD DE MOSAICO, PRIMER PASILLO QUE DA A LOS BAÑOS</t>
  </si>
  <si>
    <t>DOS CORTINAS METALICAS, PARED Y TECHO DE CEMENTO, PISO DE LOSETA</t>
  </si>
  <si>
    <t>TRES CORTINA METALICAS, PISO DE LOSETA, PARED CUBIERTA CON AZULEJO, PROTECCION METALICA BLANCA, TRES PROTECCIONES DE MALLA METALICA, PASILLO SUR</t>
  </si>
  <si>
    <t>CORTINA METALICA, PISO Y PARED DE LOSETA, TECHO DE CEMENTO, SOBRE EL TECHO HAY UNA CONSTRRUCCION DE 20 MTS CUADRADOS SIN USO, PASILLO SUR</t>
  </si>
  <si>
    <t>CORTINA METALICA, PISO DE LOSETA, PARED Y TECHO DE CEMENTO, MOSTRADOR DE CEMENTO, PARTE ESTERIOR DEL MERCADO, E. ZAPATA</t>
  </si>
  <si>
    <t>DOS CORTINA METALICAS, PIOS DE LOSETA, PAREDE Y TECHO FORRADO DE AZULEJO, MOSTRADOR DE LADRILLO, SOBRE EMILIANO ZAPATA</t>
  </si>
  <si>
    <t>DOS CORTINA METALICAS, PISO DE LOSETA, PAREDE Y TECHO FORRADO DE AZULEJO, MOSTRADOR DE LADRILLO, SOBRE EMILIANO ZAPATA</t>
  </si>
  <si>
    <t>CORTINA METALICA, PISO DE LOSETA, PAREDES DE AZULEJO, TECHO DE SEMENTO, SOBRE E. ZAPATA</t>
  </si>
  <si>
    <t>CORTINA METALICA, PISO DE LOSETA, PARED DE AZULEJO, TECHO DE CEMENTO, SOBRE ZAPATA</t>
  </si>
  <si>
    <t>CORTINA METALICA, PISO DE LOSETA, PARED DE SEMENTO DE AZULEJO, TECHO FORRADO DE AZULEJO, SOBRE ZAPATA</t>
  </si>
  <si>
    <t>CORTINA EMTALICA, PISO DE LOSETA, PARED DE AZILEJO, MOSTRADOR DE AZULEJO, SOBRE ZAPATA</t>
  </si>
  <si>
    <t>CORTINA METLAICA, PISO DE LOSETA, PARED DE AZULEJO, MOSTRADOR DE AZULEJO, SOBRE ZAPATA</t>
  </si>
  <si>
    <t>CORTINA METLAICA, PISO DE LOSETA, PARED Y TECHO DE CEMENTO, MOSTRADOR DE AZULEJO, SOBRE ZAPATA</t>
  </si>
  <si>
    <t>DOS SORTINAS METALICAS PISO Y PAREDES DE AZULEJO, MOSTRADOR CON AZULEJO, PASILLO SALIDA A E. ZAPATA</t>
  </si>
  <si>
    <t>CORTINA METALICA, PISO DE CEMENTO, PARED Y MOSTRADOR DE BLOCK</t>
  </si>
  <si>
    <t>SOS CORTINAS METALICAS, PISO DE LSOETA, PARED DE BLOCK</t>
  </si>
  <si>
    <t>CORTINA METALICA, PISO DE CEMENTO, PARES DE BLOCK, SEXTO PASILLO Y PASILLO CENTRAL</t>
  </si>
  <si>
    <t>CORTINA METALICA, PISO DE CEMENTO, PARED DE BLOCK, SEXTO PASILLO</t>
  </si>
  <si>
    <t>CORTINA METALICA, PISO DE CEMENTO, PARED DE BLOCK, TECHO DE LAMINA, SEXTO PASILLO</t>
  </si>
  <si>
    <t>CORTINA METALICA, PARED DE BLOCK, PISO DE CEMENTO, SEXTO PASILLO</t>
  </si>
  <si>
    <t>DOS CORTINAS, PISO DE CEMTNO ESCOBILLADO, PARED DE BLOCK, SEXTO PASILLO</t>
  </si>
  <si>
    <t>SIN CORTINA, PARES DE BLOCK, PLANCHA DE CONCRETO, SEXTO PASILLO</t>
  </si>
  <si>
    <t>SIN CORTINA, PARED DE BLOCK Y MALLA, TECHO DE LAMINA Y ESTRUCTURA DE FIERRO, SEXTO PASILLO</t>
  </si>
  <si>
    <t>SIN CORTINA, PARED DE BLOK, PLANCHA DE CONCRETO, SEXTO PASILLO</t>
  </si>
  <si>
    <t>SIN CORTINA, PARED DE BLOCK, SEXTO PASILLO</t>
  </si>
  <si>
    <t>CORTINA METALICA, PISO DE CEMENTO, BARDA DE BLOCK CON MALLA, SEXTO PASILLO</t>
  </si>
  <si>
    <t>DOS CORTINAS METALICAS, PISO DE CEMENTO, BARDA DE BLOCK CON MALLA, PASILLOS NORTE</t>
  </si>
  <si>
    <t>SIN CORTINA, PISO DE CEMENTO, BARDA DE BLOCK, PLANCHA DE CONCRETO, PASILLO NORTE</t>
  </si>
  <si>
    <t>CORTINA METALICA, PISO DE CMENTO, PARED DE MALLA METALICA, TECHO DE LAMINA, QUINTO PASILLO</t>
  </si>
  <si>
    <t>CORTINA METALICA, PISO DE CMENTO, PARED DE MALLA METALICA, TECHO DE LAMINA DE PLASTICO, QUINTO PASILLO</t>
  </si>
  <si>
    <t>SIN CORTINA, BARDA DE BLOCK, PISO DE CEMENTO, QUINTO PASILLO</t>
  </si>
  <si>
    <t>CORTINA METALICA, BARDA DE BLOCK, MALLA METALICA, PISO DE CEMENTO, TECHO DE LAMINA DE FIERO, QUINTO PASILLO</t>
  </si>
  <si>
    <t>SIN CORTINA, PISO DE CEMENTO ESCOBILLADO, PARED DE BLOCK, PLANCHA DE CONCRETO</t>
  </si>
  <si>
    <t>CORTINA METALICA, PISO DE CEMENTO, BARDA DE BLOCK Y MALLA METALICA, QUINTO PASILLO</t>
  </si>
  <si>
    <t>SIN CORTINA, PISO DE CEMENTO, BARDA DE BLOCK, PLANCHA DE CONCRETO, QUINTO PASILLO</t>
  </si>
  <si>
    <t>DOS CORTINAS METALICAS, PISO DE CEMENTO, TECHO DE LAMINA DE FIBRA DE VIDRIO, QUINTO PASILLO, ESQ PASILLO SUR</t>
  </si>
  <si>
    <t>CORTINA METALICA, PARED DE BLCOK, TAPANCO DE MADERA, TECHO DE LAMINA DE FIBRA DE VIDRIO</t>
  </si>
  <si>
    <t>CORTINA METALICA, TECHO DE LAMINA DE FIBRA DE VIFRIO, QUINTO PASILLO</t>
  </si>
  <si>
    <t>CORTINA METALICA, PARED DE BLOCK Y TABIQUE, TECHO DE FIBRA DE VIDRIO</t>
  </si>
  <si>
    <t>DOS CORTINA METALICAS, PARED DE BLOCK Y LADRILLO, PASILLO CENTRAL</t>
  </si>
  <si>
    <t>TRES CORTINA METALICAS, PARED DE BLOCK, TECHO DE LAMINA DE FIERRO, PASILLO CENTRAL, ESQ QUINTO PASILLO</t>
  </si>
  <si>
    <t>CORTINA METALICA, PARED DE BLOCK, TECHO DE LAMINA DE FIERO, QUINTO PASILLO, ENTRE PASILLO NORTE Y PASILLO CENTRAL</t>
  </si>
  <si>
    <t>CORTINA METALICA, PARED E BLOCK Y LADRILLO, PLANCHA DE CONCRETO, TECHO DE LAMINA DE PLASTICO</t>
  </si>
  <si>
    <t>CORTINA METALICA, APRED DE BLOCK, QUINTO PASILLO</t>
  </si>
  <si>
    <t>CORTINA METALICA, PISO DE CEMENTO, TECHO DE LAMINA DE PLASTICO, ESTRUCTURA DE MADERA, PASILLO NORTE</t>
  </si>
  <si>
    <t>CORTINA METALICA, TECHO DE LAMINA, ESTRUCTURA DE ANGULO, PASILLO NORTE</t>
  </si>
  <si>
    <t>DOS CORTINA METALICAS, PISO DE CEMENTO, TAPANCO Y TECHO DE LAMINA, ESTRUCTURA DE TUBULAR AL FRENTE, PASILLO NORTE</t>
  </si>
  <si>
    <t>CORTINA METALICA, PISO DE CEMENTO, PARED DE BLOCK, PASILLO NORTE</t>
  </si>
  <si>
    <t>DOS CORTINA METALICAS, PISO DE LOSETA, PARED DE CEMENTO CON AZULEJO, TECHO DE CONCRETO, PASILLO NORTE</t>
  </si>
  <si>
    <t>DOS CORTINA METALICAS, PISO DE LOSETA, PARED DE AZULEJO, TECHO DE CEMENTO, EXT, DEL MERCADO CALZ, TLAHUAC-CHALCO</t>
  </si>
  <si>
    <t>PISO LOSETA Y CORTINA                                                6</t>
  </si>
  <si>
    <t>ZAPATERIA Y ARTICULOS DE PIEL</t>
  </si>
  <si>
    <t>ARREGLOS PARA BODA, QUINCE AÑOS, PRIMERAS COMUNIONES, FIESTAS INFANTILES, MANUALIDADES  Y MERCERIA</t>
  </si>
  <si>
    <t>MARIA TERESA GUTIERREZ PRADO</t>
  </si>
  <si>
    <t>PISO LOSETA  PARED MITAD LOSETA  ABIERTO      6</t>
  </si>
  <si>
    <t>ANA RODRIGUEZ PRIMERO</t>
  </si>
  <si>
    <t>PISO LOSETA PARED MITAD LOSETA  ABIERTO       6</t>
  </si>
  <si>
    <t>ARTURO MOSQUEIRA RIOS</t>
  </si>
  <si>
    <t>PISO LOSETA PARED MITAD LOSETA HERRERIA      6</t>
  </si>
  <si>
    <t>PISO LOSETA PARED MITAD LOSETA ABIERTO        6</t>
  </si>
  <si>
    <t>DULCERIA, MATERIAS PRIMAS, FRITURAS Y TABAQUERIA</t>
  </si>
  <si>
    <t>MARIA LUCIA MAYA CASAOS</t>
  </si>
  <si>
    <t>PISO LOSETA PARED MITAD LOSETA  ABIERTO        6</t>
  </si>
  <si>
    <t>POLLO PARTIDO              INACTIVO</t>
  </si>
  <si>
    <t>ENRIQUE VAZQUEZ BAUTISTA</t>
  </si>
  <si>
    <t>PISO LOSETA PARED MITAD LOSETA ABIERTO          6</t>
  </si>
  <si>
    <t>OSTIONERIA, MARISCOS, PESCADO FRITO, CALDO DE CAMARON, REFRESCOS Y PESCADO FRESCO.      INACTIVO</t>
  </si>
  <si>
    <t>ROSA ISELA RAMIREZ CASTILLEJO</t>
  </si>
  <si>
    <t>PISO LOSETA  Y CORTINA                                                 6</t>
  </si>
  <si>
    <t>JUGUETERIA, PLASTICOS Y JARCERIA</t>
  </si>
  <si>
    <t>EVELIN MARTINEZ RANGEL</t>
  </si>
  <si>
    <t>ZAPATERIA Y TODO LO RELACIONADO A CALZADO</t>
  </si>
  <si>
    <t>PISO LOSETA  Y CORTINA                                                  6</t>
  </si>
  <si>
    <t>ZAPATERIA, ARTICULOS DE PIEL, LONA Y VINIL.</t>
  </si>
  <si>
    <t>MARIA ERIKA DE LOS SANTOS FORTANELL</t>
  </si>
  <si>
    <t>PISO LOSETA Y CORTINA                                                   6</t>
  </si>
  <si>
    <t>JUGOS, LIQUADOS, COKTELES, YOGHURT DE FRUTAS, ESQUIMOS Y FRUTA RALLADA</t>
  </si>
  <si>
    <t>LUZ MARIA CARDON REYES</t>
  </si>
  <si>
    <t>ARTICULOS PARA EL HOGAR CRISTALERIA Y REFACCIONES PARA ELECTRODOMESTICOS</t>
  </si>
  <si>
    <t>HERMINIO GUTIERREZ PRADO</t>
  </si>
  <si>
    <t>PISO LOSETA Y CORTINA                                                    6</t>
  </si>
  <si>
    <t>CORSETERIA, LENCERIA Y TOALLAS SANITARIAS</t>
  </si>
  <si>
    <t>RAQUEL ZEPEDA CHAVEZ</t>
  </si>
  <si>
    <t>PISO LOSETA PARED MITAD LOSETA  ABIERTO           6</t>
  </si>
  <si>
    <t>AGUSTO MATEO JIMENEZ</t>
  </si>
  <si>
    <t>PISO LOSETA PARED MITAD LOSETA  ABIERTO              6</t>
  </si>
  <si>
    <t>JUGOS LICUADOS, AGUAS, COCTELES, ESQUIMOS, TORTAS,SINCRONIZADAS,SOPAS INSTANTÁNEAS, POSTRES PALOMITAS PREPARADAS Y SANDWICHES</t>
  </si>
  <si>
    <t>JESSICA MOSQUEIRA RODRIGUEZ</t>
  </si>
  <si>
    <t>FRUTAS, LEGUMBRES, FLORES NATURALES, ADORNOS FLORALES Y FESTON                                 INACTIVO</t>
  </si>
  <si>
    <t>FILIBERTO RAMIREZ CORIA</t>
  </si>
  <si>
    <t>PISO LOSETA PARED MITAD LOSETA ABIERTO               6</t>
  </si>
  <si>
    <t>MARGARITA CASTILLEJO CEJA</t>
  </si>
  <si>
    <t>PISO LOSETA PARED MITAD LOSETA HERRERIA             6</t>
  </si>
  <si>
    <t>ROSA MARIA SANCHEZ PEÑA</t>
  </si>
  <si>
    <t>PISO LOSETA PARED MITAD LOSETA ABIERTO                6</t>
  </si>
  <si>
    <t>MATERIAS PRIMAS Y DULCERIA                INACTIVO</t>
  </si>
  <si>
    <t>MARIA DEL CARMEN CASTAÑEDA</t>
  </si>
  <si>
    <t>PISO LOSETA PARED MITAD LOSETA ABIERTO         6</t>
  </si>
  <si>
    <t>RICARDO REYES ESCOBAR</t>
  </si>
  <si>
    <t>MARCO ANTONIO FLORES VAZQUEZ</t>
  </si>
  <si>
    <t>GLORIA BARRON HERNANDEZ</t>
  </si>
  <si>
    <t>PISO LOSETA  HERRERIA                                                   6</t>
  </si>
  <si>
    <t>TORTAS, TACOS DE GUISADO, REFRESCOS, ATOLE Y TAMALES</t>
  </si>
  <si>
    <t>JORGE EDUARDO OCHOA CARDON</t>
  </si>
  <si>
    <t>TORTAS HAMBURGUESAS, REFRESCOS HOT DOGS, SINCRONIZADAS, SANDWICHS Y PAPAS ALA FRANCESA</t>
  </si>
  <si>
    <t>JUAN OCHOA MARTINEZ</t>
  </si>
  <si>
    <t>JOYERIA DE FANTASIA, COSMETICOS, JUGUETERIA, REGALOS Y PERFUMERIA EN GENERAL</t>
  </si>
  <si>
    <t>MARCELINA CRUZ GARCIA</t>
  </si>
  <si>
    <t>JOYERIA DE FANTASIA COSMETICOS, REGALOS Y PERFUMERIA EN GENERAL</t>
  </si>
  <si>
    <t>EDGAR HERNANDEZ CRUZ</t>
  </si>
  <si>
    <t>MAGDALENA CHAVARRIA GARCIA</t>
  </si>
  <si>
    <t>PISO LOSETA Y CORTINA                                                     6</t>
  </si>
  <si>
    <t>FORRAJES,SEMILLAS,ABARROTES,SALCHICHONERIA,TOCINERIA SUS DERIVADOS, CREMERÍA Y SUS DERIVADOS</t>
  </si>
  <si>
    <t>FORRAJES ,SEMILLAS ,CHILES , ESPECIAS Y HUEVO</t>
  </si>
  <si>
    <t>FELIPE ARMANDO MEDRANO CHAVARRIA</t>
  </si>
  <si>
    <t>PISO LOSETA HERRERIA                                                     6</t>
  </si>
  <si>
    <t>ENRIQUE ALCANTARA QUINTANA</t>
  </si>
  <si>
    <t>PISO LOSETA Y CORTINA                                                  6</t>
  </si>
  <si>
    <t>MARIA ALBERTA SANCHEZ MORENO</t>
  </si>
  <si>
    <t>MERCERIA CRISTALERIA , TELAS Y BLANCOS</t>
  </si>
  <si>
    <t>GUADALUPE LILLIA REYES CASTAÑEDA</t>
  </si>
  <si>
    <t>ALEJANDRA VACA BARRON</t>
  </si>
  <si>
    <t>PISO LOSETA Y CORTINA                                                 18</t>
  </si>
  <si>
    <t>GUILLERMINA ALBA MUNGUIA</t>
  </si>
  <si>
    <t>PISO LOSETA Y CORTINA                                                   9</t>
  </si>
  <si>
    <t>JUGUETERIA Y ARTICULOS PARA EL HOGAR</t>
  </si>
  <si>
    <t>PISO LOSETA Y CORTINA                                             9</t>
  </si>
  <si>
    <t>MARIA ELENA BARRON HERNANDEZ</t>
  </si>
  <si>
    <t>MAURA MENDIOLA REYES</t>
  </si>
  <si>
    <t>JULIANA RUIZ CASTAÑEDA</t>
  </si>
  <si>
    <t xml:space="preserve">PISO LOSETA Y CORTINA                                             9 </t>
  </si>
  <si>
    <t>COMERCIOS DE TELEFONOS ,REFACCIONES Y ACCESORIOS  INACTIVOS</t>
  </si>
  <si>
    <t>ALFREDO GALICIA MARTINEZ</t>
  </si>
  <si>
    <t>PISO LOSETA Y CORTINA                                              9</t>
  </si>
  <si>
    <t>DENYS MEDRANO CRUZ</t>
  </si>
  <si>
    <t>GREGORIO ROJAS FLORES</t>
  </si>
  <si>
    <t>DISCOS MUSICALES ,CASSETS ,COMPRA Y VENTA DE PELICULAS DE VIDEO PARA RENTA</t>
  </si>
  <si>
    <t>MARIA GLORIA TELLEZ MENDIOLA</t>
  </si>
  <si>
    <t>PISO LOSETA Y CORTINA                                            18</t>
  </si>
  <si>
    <t>CANDELARIA PEÑA GARCIA</t>
  </si>
  <si>
    <t>MARIBEL MARTINEZ DURAN</t>
  </si>
  <si>
    <t>MIGUEL ANGEL ALONSO CASAOS</t>
  </si>
  <si>
    <t>PISO LOSETA  Y CORTINA                                             9</t>
  </si>
  <si>
    <t>CARNICERIA                                                                                         INACTIVO</t>
  </si>
  <si>
    <t>GLORIA MARTINEZ GUTIERREZ</t>
  </si>
  <si>
    <t>PISO LOSETA Y CORTINA                                               9</t>
  </si>
  <si>
    <t>ARMANDO ABRAHAM MARTINEZ MACIAS</t>
  </si>
  <si>
    <t>LUIS RUBEN MARTINEZ MACIAS</t>
  </si>
  <si>
    <t>MARTIN BONILLA MARTINEZ</t>
  </si>
  <si>
    <t>PALEMON VARGAS</t>
  </si>
  <si>
    <t>PORFIRIA CASTILLO CANO</t>
  </si>
  <si>
    <t xml:space="preserve">PISO LOSETA Y CORTINA                                              9                     </t>
  </si>
  <si>
    <t>TLAPALERIA ,MATERIAL ELECTRICO , PLOMERIA Y ACCESORIOS</t>
  </si>
  <si>
    <t>MARIA TERESA FORTANELL GONZALEZ</t>
  </si>
  <si>
    <t>PISO LOSETA Y CORTINA                                              8</t>
  </si>
  <si>
    <t>ARTICULOS USADOS</t>
  </si>
  <si>
    <t>SILVIA DE LOS SANTOS FORTANELL</t>
  </si>
  <si>
    <t>AQUILINA BAUTISTA BAUTISTA</t>
  </si>
  <si>
    <t>Con cortina metálica, techo laminado y piso de azulejo</t>
  </si>
  <si>
    <t>Frituras, derivados y tocinería</t>
  </si>
  <si>
    <t>María Concepción Tita Martínez Alberto</t>
  </si>
  <si>
    <t>Tocinería, frituras y derivados</t>
  </si>
  <si>
    <t>Jesús Cuevas García</t>
  </si>
  <si>
    <t>Inactivo con cortina metálica</t>
  </si>
  <si>
    <t>Tocinería</t>
  </si>
  <si>
    <t>Enrique González Navarrete</t>
  </si>
  <si>
    <t>Tocinería, carnitas, frituras y derivados</t>
  </si>
  <si>
    <t>Benjamín Paz Mondragón</t>
  </si>
  <si>
    <t>tlapalería</t>
  </si>
  <si>
    <t>Marina Gabriel Cruz</t>
  </si>
  <si>
    <t>Cerrajería y reparación de aparatos domésticos y eléctricos</t>
  </si>
  <si>
    <t>José Arturo Raúl Uribe González</t>
  </si>
  <si>
    <t>Reparación de calzado</t>
  </si>
  <si>
    <t>Honorato Zarate Pérez</t>
  </si>
  <si>
    <t>Vidrios aluminio y decoración de interiores</t>
  </si>
  <si>
    <t>Yolanda Vásquez Vásquez</t>
  </si>
  <si>
    <t>Venta y reparación de aparatos domésticos y cerrajería</t>
  </si>
  <si>
    <t>Guadalupe Hortencia Cruz Herrera</t>
  </si>
  <si>
    <t>Dulcería y botanas</t>
  </si>
  <si>
    <t>Salvador López Martínez</t>
  </si>
  <si>
    <t>Ropa hecha y bonetería</t>
  </si>
  <si>
    <t>Ana Lilia García Osorio</t>
  </si>
  <si>
    <t>Ropa hecha en general</t>
  </si>
  <si>
    <t>María Luisa Hernández Ángeles</t>
  </si>
  <si>
    <t>Ropa en general bonetería y cajas para regalo</t>
  </si>
  <si>
    <t>Ángela Alvarado Alvarado</t>
  </si>
  <si>
    <t>Telas y blancos</t>
  </si>
  <si>
    <t>Fernando González  Condado</t>
  </si>
  <si>
    <t>Bonetería y ropa hecha</t>
  </si>
  <si>
    <t>Sandra Elizabeth Morales Palacio</t>
  </si>
  <si>
    <t>Papelería y dulcería</t>
  </si>
  <si>
    <t>Clara Ponce Martínez</t>
  </si>
  <si>
    <t>Papelería juguetes y regalos</t>
  </si>
  <si>
    <t>Martha María Grimaldo Ponce</t>
  </si>
  <si>
    <t>Juguetería</t>
  </si>
  <si>
    <t>Daría Cristina Tolentino Bonilla</t>
  </si>
  <si>
    <t>Con cortina metálica, techo laminado y sin piso</t>
  </si>
  <si>
    <t>Depósito de dulces materias primas y tabaquería</t>
  </si>
  <si>
    <t>Magdaleno Cárdenas Flores</t>
  </si>
  <si>
    <t>Wendy Isabel Castillo Cruz</t>
  </si>
  <si>
    <t>Abarrotes semilla y huevo</t>
  </si>
  <si>
    <t>María Candelaria García Ramírez</t>
  </si>
  <si>
    <t>Abarrotes, semillas y huevo</t>
  </si>
  <si>
    <t>Gloria Villa Duran</t>
  </si>
  <si>
    <t>María Salud Carrillo Vásquez</t>
  </si>
  <si>
    <t>Abarrotes semillas huevo agua purificada cremería y salchichería</t>
  </si>
  <si>
    <t>Josefina González De Villa</t>
  </si>
  <si>
    <t>Cremería y salchichería</t>
  </si>
  <si>
    <t>Ernesto Villa Duran</t>
  </si>
  <si>
    <t>Materias primas y depósito de dulces</t>
  </si>
  <si>
    <t>María Cristina Rico Araiza</t>
  </si>
  <si>
    <t>Enrique Romero Núñez</t>
  </si>
  <si>
    <t>carnicería</t>
  </si>
  <si>
    <t>José Romero Núñez</t>
  </si>
  <si>
    <t>Judith Rendón Salinas</t>
  </si>
  <si>
    <t>32 y 33</t>
  </si>
  <si>
    <t>Liliana Cuevas López</t>
  </si>
  <si>
    <t>inactivo</t>
  </si>
  <si>
    <t>Pollo partido</t>
  </si>
  <si>
    <t>Imelda Ávila Varela</t>
  </si>
  <si>
    <t>Juana Cortes Tenango</t>
  </si>
  <si>
    <t>Sin cortina metálica</t>
  </si>
  <si>
    <t>Viseras</t>
  </si>
  <si>
    <t>Eufemia Juana Tellez Cortez</t>
  </si>
  <si>
    <t>viseras</t>
  </si>
  <si>
    <t>José Antonio Munguía Tellez</t>
  </si>
  <si>
    <t>Alicia Rojas García</t>
  </si>
  <si>
    <t>Dulcería y botana</t>
  </si>
  <si>
    <t>Gloria laguna morales</t>
  </si>
  <si>
    <t>Productos naturistas y dulces típicos</t>
  </si>
  <si>
    <t>José Luis castillo laguna</t>
  </si>
  <si>
    <t>pescado</t>
  </si>
  <si>
    <t>Antonia Reyes Martínez</t>
  </si>
  <si>
    <t>Mole chiles secos y especias</t>
  </si>
  <si>
    <t>Catalina Hernández de Mendoza</t>
  </si>
  <si>
    <t>44 y 45</t>
  </si>
  <si>
    <t>María del Socorro Sánchez Vallejo</t>
  </si>
  <si>
    <t>inactivo sin cortina metálica</t>
  </si>
  <si>
    <t>Frutas y legumbres</t>
  </si>
  <si>
    <t>Agustín Calderón Navarro</t>
  </si>
  <si>
    <t>Semillas chiles secos especias y mole</t>
  </si>
  <si>
    <t>Adriana García Gutiérrez</t>
  </si>
  <si>
    <t>Chiles secos mole en pasta especias y venta de nopales</t>
  </si>
  <si>
    <t>Guadalupe Santiago Cruz</t>
  </si>
  <si>
    <t>Arely Castillo Laguna</t>
  </si>
  <si>
    <t>Teresa López Lule</t>
  </si>
  <si>
    <t>Jorge Arreguin López</t>
  </si>
  <si>
    <t>María Estela Valenzuela Ortiz</t>
  </si>
  <si>
    <t>Encarnación Angélica Jiménez Méndez</t>
  </si>
  <si>
    <t>Erika de la Cruz Gómez</t>
  </si>
  <si>
    <t>ELSA BRAMBILA GARCIA</t>
  </si>
  <si>
    <t>PAUL BRAMBILA DE LOS SANTOS</t>
  </si>
  <si>
    <t>ADOLFO BRAMBILA GARCIA</t>
  </si>
  <si>
    <t>PISO LOSETA PARED MITAD LOSETA ABIERTO         7</t>
  </si>
  <si>
    <t>PISO LOSETA PARED MITAD LOSETA ABIERTO          7</t>
  </si>
  <si>
    <t>MARIA GUADALUPE URBANO FLORES</t>
  </si>
  <si>
    <t>FORRAJES, SEMILLAS, CHILES SECOS EN PASTA  Y MOLES</t>
  </si>
  <si>
    <t>FELIPE MEDRANO URBANO</t>
  </si>
  <si>
    <t>DERIVADOS DE PAPEL, PAÑALES DESECHABLES Y ARTICULOS PARA BEBE</t>
  </si>
  <si>
    <t>CHILEDS SECOS, MOLE EN PASTA, ESPECIES, JARABES, SALSAS, PESCADO SECO HOJAS PARA TAMAL Y SEMILLAS A GRANEL</t>
  </si>
  <si>
    <t>LORENA TELLEZ MENDIOLA</t>
  </si>
  <si>
    <t>MOLES, CHILES SECOS, ESPEC IES, JARABES, HARINAS Y HOJA PARA TAMAL, PESCADO SECO Y SUS DERIVADOS</t>
  </si>
  <si>
    <t>MERIDA GUENDOLIN MEDRANO URBANO</t>
  </si>
  <si>
    <t>MERCERIA , TELAS Y BLANCOS</t>
  </si>
  <si>
    <t>MERCERIA, CRISTALERIA, TELAS Y BLANCOS</t>
  </si>
  <si>
    <t>PERFUMERIA, REGALOS Y JOYERIA DE FANTASIA</t>
  </si>
  <si>
    <t>PAPELERIA, LIBRERÍA, FOTOSTATICAS, COMPUTADORAS Y ARTESANIAS</t>
  </si>
  <si>
    <t>GERARDO MATINEZ CONTRERAS</t>
  </si>
  <si>
    <t>MARIA GUADALUPE CASTRON BARRON</t>
  </si>
  <si>
    <t>ARTICULOS PARA DEPORTES, ROPA HECHA EN GENERAL, BONETERIA Y PAPELERIA</t>
  </si>
  <si>
    <t>CHILES SECOS, MOLES, CAMARON PESCADO SECO, BOTELLAS DE JARABE, SALSA DE BOTELLA, ESPECIAS Y HOJA PARA TAMAL</t>
  </si>
  <si>
    <t>DAVID SUAREZ JIMENEZ</t>
  </si>
  <si>
    <t>COMERCIOS DE TELEFONOS, REFACCIONES Y ACCESORIOS</t>
  </si>
  <si>
    <t>MATERIAS PRIMAS, DULCES Y CIGARROS</t>
  </si>
  <si>
    <t>DISCOS MUSICALES, CASSETES, COMPRA Y VENTA DE PELICULAS DE VIDEO PARA RENTA</t>
  </si>
  <si>
    <t>AGUSTIN BARRON CARDENAS</t>
  </si>
  <si>
    <t>CREMERIA, SALCHICHONERIA, ABARROTES, HUEVO Y CHILES SECOS</t>
  </si>
  <si>
    <t>ABARROTES, HUEVO Y REFRESCOS</t>
  </si>
  <si>
    <t>ABARROTES, SEMILLAS SECAS, HUEVO Y FRUTAS SECAS</t>
  </si>
  <si>
    <t>YANELLY  MENDOZA MARTINEZ</t>
  </si>
  <si>
    <t>RUBEN CRUZ MARTINEZ REYES</t>
  </si>
  <si>
    <t>COCINA, QUESADILLAS, TACOS DORADOS Y SOPES</t>
  </si>
  <si>
    <t>MA. ELENA SALINAS MIGUEL</t>
  </si>
  <si>
    <t>COCINA, SOPES, QUESADILLAS, TACOS DORADOS Y REFRESCOS</t>
  </si>
  <si>
    <t>TACOS, SOPES, QUESADILLAS, REFRESCOS, COCINA Y ROSTICERIA</t>
  </si>
  <si>
    <t>PALETERIA, NEVERIA, AGUAS FRESCAS Y CONGELADOS</t>
  </si>
  <si>
    <t>JUALIAN VAZQUEZ GARCÍA</t>
  </si>
  <si>
    <t>PAPELERIA Y NEVERIA</t>
  </si>
  <si>
    <t>Neveria, Paleteria, Aguas Frescas y Yogurth</t>
  </si>
  <si>
    <t>Abarrotes, Salchichoneria, Cremeria, Refrescos en envase Desachable y Huevo</t>
  </si>
  <si>
    <t>Lilia Lopez Velazquez</t>
  </si>
  <si>
    <t>Susana Romero Corona</t>
  </si>
  <si>
    <t>Salchichoneria, Cremeria</t>
  </si>
  <si>
    <t>Antonia García Ayala</t>
  </si>
  <si>
    <t>Margarita Ramirez Cantero</t>
  </si>
  <si>
    <t>Chiles secos, Mole en Pasta, Especies, Venta de Dulces a Granel y Frituras</t>
  </si>
  <si>
    <t>Superficie 8m2</t>
  </si>
  <si>
    <t>Robertro de la Cruz Martínez</t>
  </si>
  <si>
    <t>Fidencia Clara Rosales</t>
  </si>
  <si>
    <t>Herbolaria y Articulos Religiosos</t>
  </si>
  <si>
    <t>Maria Guadalupe Alvarez Chavez</t>
  </si>
  <si>
    <t>Alfareria, Loza de Barro, Cristaleria y Peltre</t>
  </si>
  <si>
    <t>Bernardo Palacios Cervantes</t>
  </si>
  <si>
    <t>Discos, Cassetes y Articulos para Regalos</t>
  </si>
  <si>
    <t>Rosenda Saavedra Perez</t>
  </si>
  <si>
    <t>Dulces, Materias Primas y Refrescos Embotellados</t>
  </si>
  <si>
    <t>Maria Uriostegui Gama</t>
  </si>
  <si>
    <t>Reyna Gama Ortiz</t>
  </si>
  <si>
    <t>Dulces, Materias Primas, Refrescos Enlatados y Frutsis</t>
  </si>
  <si>
    <t>Jose Luis Castillo Napoles</t>
  </si>
  <si>
    <t>Cristaleria, Regalos y Ceramica</t>
  </si>
  <si>
    <t>Olga Medel Flores</t>
  </si>
  <si>
    <t>Guadalupe Guerra Gonzalez</t>
  </si>
  <si>
    <t>Venta y Compostura de Joyeria y Relojeria</t>
  </si>
  <si>
    <t>Mauricio Villanueva Martínez</t>
  </si>
  <si>
    <t>Perfumeria, Flores Artificiales, Joyeria de Fantasia y Cosmeticos</t>
  </si>
  <si>
    <t>Julieta Robles Gutierrez</t>
  </si>
  <si>
    <t>Joyeria de Fantasia, Regalos y Perfumeria</t>
  </si>
  <si>
    <t>Adrian Velazquez Cruz</t>
  </si>
  <si>
    <t>Reparacion de Aparatos Electricos y Venta de Refacciones</t>
  </si>
  <si>
    <t>Guillermo Aoky Gabriel</t>
  </si>
  <si>
    <t>Tlapaleria y Ferreteria</t>
  </si>
  <si>
    <t>Rosa María Herrera Vega</t>
  </si>
  <si>
    <t>Jarceria y Articulos para el Hogar</t>
  </si>
  <si>
    <t>María Hernandez Villa</t>
  </si>
  <si>
    <t>Sergio Velazquez Segovia</t>
  </si>
  <si>
    <t>Calzado</t>
  </si>
  <si>
    <t>Eunice Chavez Padro</t>
  </si>
  <si>
    <t>Jaime Vivanco Sotero</t>
  </si>
  <si>
    <t>Acuario, Mascotas, Especies Menores, Alimentos, Accesorios para Mascotgas</t>
  </si>
  <si>
    <t>Marco Antonio Cardenas Reyes</t>
  </si>
  <si>
    <t>Flores, Plantas Naturales, Arreglos Florales, Macetas</t>
  </si>
  <si>
    <t>Esther Reyes Mendez</t>
  </si>
  <si>
    <t>Estetica y Boutique</t>
  </si>
  <si>
    <t>Superficie 8M2</t>
  </si>
  <si>
    <t>Salvador Felipe Gomez Alfaro</t>
  </si>
  <si>
    <t>Merceria</t>
  </si>
  <si>
    <t>Claudia Carolina Gonzalez Sldivar</t>
  </si>
  <si>
    <t>Peletería, Joyeria y Blancos</t>
  </si>
  <si>
    <t>Graciela Mata Alvarado</t>
  </si>
  <si>
    <t>Merceria, Sederia y Regalos en General</t>
  </si>
  <si>
    <t>Elvis Hernandez Carrillo</t>
  </si>
  <si>
    <t>Jugos, Licuados, Fruta Rebanada, Aguas Frescas, Pastelillos y Esquimos</t>
  </si>
  <si>
    <t>Beatriz De la Cruz Gomez</t>
  </si>
  <si>
    <t>Jugos, Licuados, Esquimos, Aguas Frescas, Pasteles y Fruta Rebanada</t>
  </si>
  <si>
    <t>Miguel Hernandez Flores</t>
  </si>
  <si>
    <t>Comida, Antojitos y Refrescos Embotellados</t>
  </si>
  <si>
    <t>Maria Ines Mercado Sanchez</t>
  </si>
  <si>
    <t>85 y 86</t>
  </si>
  <si>
    <t>Superficie 16 m2</t>
  </si>
  <si>
    <t>Cominda, Antojitos y Refrescos Embotellados</t>
  </si>
  <si>
    <t>Ramona Zacatenco Cruz</t>
  </si>
  <si>
    <t>87 y 88</t>
  </si>
  <si>
    <t>Cocina, Refrescos, Antojitos Mexicanos, Tacos de Carne, Hot Dogs y Hamburguesas</t>
  </si>
  <si>
    <t>Aurora Aviles Vargas</t>
  </si>
  <si>
    <t>Delia Bermejo Sanchez</t>
  </si>
  <si>
    <t>Jaime Aristeo Rosas</t>
  </si>
  <si>
    <t>Venta de Pan</t>
  </si>
  <si>
    <t>Esperanza Perez Muñoz</t>
  </si>
  <si>
    <t>Israel Mendoza Martinez</t>
  </si>
  <si>
    <t>Mariscos, Caldos de Pescado, Camaron, Cokteles y Ceviches</t>
  </si>
  <si>
    <t>Guadalupe Venecia Vazquez Mercado</t>
  </si>
  <si>
    <t>Maria de las Mercedes Diaz Neri</t>
  </si>
  <si>
    <t>Lencería y Corceteria</t>
  </si>
  <si>
    <t>Mercería y Manualidades</t>
  </si>
  <si>
    <t>ROSA MARIA GONZALEZ ESTRADA</t>
  </si>
  <si>
    <t>VERONICA JUAREZ GUERRERO</t>
  </si>
  <si>
    <t>JUAN CARLOS AMADO SOTERO</t>
  </si>
  <si>
    <t>CIRILO AMADO SOTERO</t>
  </si>
  <si>
    <t>SUPERFICIE 10 M.2</t>
  </si>
  <si>
    <t>JARCIERIA Y REFACCIONES DE LICUADORA</t>
  </si>
  <si>
    <t>MARIO CHAVEZ FONSECA</t>
  </si>
  <si>
    <t>PLASTICOS, HULES, TELAS Y BLANCOS</t>
  </si>
  <si>
    <t>KARINA CHAVEZ FONSECA</t>
  </si>
  <si>
    <t>TELAS BLANCOS Y MANTELERIA EN GENERAL</t>
  </si>
  <si>
    <t>GUADALUPE ARACELI AGUILAR MENDEZ</t>
  </si>
  <si>
    <t>VIDEO CLUB</t>
  </si>
  <si>
    <t>BRENDA JACQUELINE CARDOSO DOQUIS</t>
  </si>
  <si>
    <t>DAVID ESCAREÑO CARRILLO</t>
  </si>
  <si>
    <t>MA. DEL SOCORRO DOMINGUEZ DOMINGUEZ</t>
  </si>
  <si>
    <t>BELEN MARGARITA PEREZ MONDRAGON</t>
  </si>
  <si>
    <t>LORENZO MOZO MACEDA</t>
  </si>
  <si>
    <t>GUADALUPE MORAN VILLALOBOS</t>
  </si>
  <si>
    <t>VICTOR VALADEZ MONTIEL</t>
  </si>
  <si>
    <t>RAMON ISIDRO ESPINOSA VELAZQUEZ</t>
  </si>
  <si>
    <t>JOSE FRANCISCO MARTINEZ LOPEZ</t>
  </si>
  <si>
    <t>JOSE ESEQUIEL CORTES FLORES</t>
  </si>
  <si>
    <t>GABRIELA PALOMA SERRANO PEREZ</t>
  </si>
  <si>
    <t>RUFINO HERNANDEZ DIMAS</t>
  </si>
  <si>
    <t>GISELA SERRANO SAMUDIO</t>
  </si>
  <si>
    <t>SUPERFICIE 5 M.2</t>
  </si>
  <si>
    <t>MOLES, CHILES SECOS, NOPALES Y DERIVADOS</t>
  </si>
  <si>
    <t>OFELIA NAVARRETE RUIZ</t>
  </si>
  <si>
    <t>JUANA FRIAS ROMERO</t>
  </si>
  <si>
    <t>CARNITAS</t>
  </si>
  <si>
    <t>MARIA LETICIA SALAZAR RODRIGUEZ</t>
  </si>
  <si>
    <t>LEODEGARIO PAZ JUAREZ JIMENEZ</t>
  </si>
  <si>
    <t>CLEMENTE CHAVEZ GARCIA</t>
  </si>
  <si>
    <t>MAURICIA RODRIGUEZ ONOFRE</t>
  </si>
  <si>
    <t>MIGUEL ANGEL RAMIREZ GONZALEZ</t>
  </si>
  <si>
    <t>MODESTA MARTINEZ DE BARRIENTOS</t>
  </si>
  <si>
    <t>ROSALBA ARANDA GONZALEZ</t>
  </si>
  <si>
    <t>DISFRACES, TELAS Y BLANCOS</t>
  </si>
  <si>
    <t>CRUZ YESCAS LUCIA</t>
  </si>
  <si>
    <t>PALACIOS FLORES ODILON</t>
  </si>
  <si>
    <t>IVONE MARTINEZ DURAN</t>
  </si>
  <si>
    <t>MARIA ARACELI HERNANDEZ SOLIS</t>
  </si>
  <si>
    <t>ALICIA HERNANDEZ RODRIGUEZ</t>
  </si>
  <si>
    <t>MARIA OFELIA MORALES</t>
  </si>
  <si>
    <t>MARIBEL ADRIANA GARFIAS FAJARDO</t>
  </si>
  <si>
    <t>MARIA CRISTINA MARTINEZ NUÑEZ</t>
  </si>
  <si>
    <t>REYES MENDOZA PASCUALA</t>
  </si>
  <si>
    <t>MIGUEL ANGEL CRUZ ROMERO</t>
  </si>
  <si>
    <t>SANTIAGO ORTIZ  ALICIA</t>
  </si>
  <si>
    <t>MAYRA MORENO CHAVEZ</t>
  </si>
  <si>
    <t>AGUEDA RUIZ LUIS</t>
  </si>
  <si>
    <t>GABRIEL SANTOS CRUZ</t>
  </si>
  <si>
    <t>MAURICIO HERNANDEZ SOLIS</t>
  </si>
  <si>
    <t>ESTEPHANY QUIROZ GONZALEZ</t>
  </si>
  <si>
    <t>PATRICIA GONZALEZ VELAZQUEZ</t>
  </si>
  <si>
    <t>TERESA HERNANDEZ JIMENEZ</t>
  </si>
  <si>
    <t xml:space="preserve">  MONICA HERNANDEZ JIMENEZ</t>
  </si>
  <si>
    <t>GRISELDA MEDINA DIAZ</t>
  </si>
  <si>
    <t>Superficie 11m2, loza, cortina, piso de lozeta, ubicado emiliano zapata esq. Vicente Guerrero</t>
  </si>
  <si>
    <t xml:space="preserve">Superficie 12m2, loza, cortina, plancha de concreto, piso de cemento, ubicado </t>
  </si>
  <si>
    <t>Superficie 12m2, loza, cortina, plancha de concreto, piso de cemento</t>
  </si>
  <si>
    <t>Superficie 23m2, loza, cortina, piso de cemento</t>
  </si>
  <si>
    <t>Superficie 8m2, plancha de concreto, cortina, piso de cemento</t>
  </si>
  <si>
    <t>Superficie 11m2, cortina, plancha de concreto</t>
  </si>
  <si>
    <t>Supeficie 11m2, cortina, plancha de concreto</t>
  </si>
  <si>
    <t>Superficie 8m2, plancha de concreto, piso de cemento</t>
  </si>
  <si>
    <t>Superficie 11m2, cortina, loza, piso de cemento</t>
  </si>
  <si>
    <t>Superficie 11m2, cortina, piso de cemento</t>
  </si>
  <si>
    <t>Superficie 12m2, cortina, loza, piso de cemento</t>
  </si>
  <si>
    <t>Superficie 13m2, cortina, piso de cemento, loza</t>
  </si>
  <si>
    <t>Superficie 11m2, plancha de concreto, piso de cemento</t>
  </si>
  <si>
    <t>Superficie 8m2, piso de cemento</t>
  </si>
  <si>
    <t>Superficie 8m2, cortina, reja, y piso de cemento</t>
  </si>
  <si>
    <t xml:space="preserve">Superficie 8m2, plancha de concreto, herreria </t>
  </si>
  <si>
    <t>Superficie 7m2, plancha de concreto, reja, piso de cemento</t>
  </si>
  <si>
    <t>Superficie 7m2, plancha de cemento, piso de cemento</t>
  </si>
  <si>
    <t>Superficie 8m2, piso de cemento, plancha de concreto</t>
  </si>
  <si>
    <t>Superficie 7m2, piso de cemento, plancha de concreto</t>
  </si>
  <si>
    <t>Superficie 15m2, piso de cemento, plancha de concreto y reja</t>
  </si>
  <si>
    <t>Superficie 8m2, plancha de concreto piso de cemento y reja</t>
  </si>
  <si>
    <t>Superficie 7m2, plancha de concreto, piso de cemento</t>
  </si>
  <si>
    <t>Superficie 16m2, plancha de concreto, piso de cemento y reja</t>
  </si>
  <si>
    <t>Superficie 8m2, plancha de concreto</t>
  </si>
  <si>
    <t>Superficie 8m2, reja, piso de cemento</t>
  </si>
  <si>
    <t>Superficie 9m2, plancha de concreto, cortina, piso de lozeta</t>
  </si>
  <si>
    <t>Superficie 9m2, plancha de concreto, cortina, piso de cemento</t>
  </si>
  <si>
    <t>Superfie  7m2, plancha de concreta, piso de cemento</t>
  </si>
  <si>
    <t>Superficie 14m2, cortina, piso de lozeta</t>
  </si>
  <si>
    <t>Superficie 18m2, cortina pido de lozeta</t>
  </si>
  <si>
    <t>Superficie 11m2, piso de cemento</t>
  </si>
  <si>
    <t>Superficie, piso de cento</t>
  </si>
  <si>
    <t>Superficie 7m2, piso de cemento</t>
  </si>
  <si>
    <t>Superficie 8m2, cortina, piso de cemento</t>
  </si>
  <si>
    <t>Superficie 7m2, cortina, piso de lozeta</t>
  </si>
  <si>
    <t>Superficie 7m2, cortina, piso de cemento</t>
  </si>
  <si>
    <t>Superficie 9m2, cortina, piso de cemento</t>
  </si>
  <si>
    <t>Superficie 8m2, cortina, piso de lozeta</t>
  </si>
  <si>
    <t>VERONICA REYNOSO ANACORETA</t>
  </si>
  <si>
    <t>DULCES, REFRESCOS EMBOTELLADOS Y ARTICULOS PARA FIESTA</t>
  </si>
  <si>
    <t>MARCELINA ANACORETA PEREZ</t>
  </si>
  <si>
    <t>MARGARITA CASTAÑEDA GARCIA</t>
  </si>
  <si>
    <t>MARIA FLORENTINA LOURDES NUÑEZ MEDINA</t>
  </si>
  <si>
    <t>LUIS GALICIA DIAZ</t>
  </si>
  <si>
    <t>ARCELIA MARTÍNEZ ROSAS</t>
  </si>
  <si>
    <t>OLGA HERNÁNDEZ JIMÉNEZ</t>
  </si>
  <si>
    <t>CONSTRUCCION DE LOZA, 14 MTS</t>
  </si>
  <si>
    <t>TECHO LAMINA, CORTINA, 8 MTS</t>
  </si>
  <si>
    <t>CANCELES DE HERRERIA. 8 MTS</t>
  </si>
  <si>
    <t>CORTINAS Y LOZA DE CONCRETO, 8 MTS</t>
  </si>
  <si>
    <t>CORTINA, 8 MTS</t>
  </si>
  <si>
    <t>CORTINA Y CANCEL 8 MTS</t>
  </si>
  <si>
    <t>CORTINA Y LOZA, 9 MTS</t>
  </si>
  <si>
    <t>PLACHA DE CEMENTO, 9 MTS</t>
  </si>
  <si>
    <t>CORTINA, 9 MTS</t>
  </si>
  <si>
    <t>LOZA DE CONCRETO, 9 MTS</t>
  </si>
  <si>
    <t>CORTINA. 9 MTS</t>
  </si>
  <si>
    <t>LOZA Y CORTINA, 9 MTS</t>
  </si>
  <si>
    <t>CORTINAS Y PLAFON FALSO, 9 MTS</t>
  </si>
  <si>
    <t>CON VITRINA, 9 MTS</t>
  </si>
  <si>
    <t>CORTINA, PLANCHA DE CONCRETO, 9 MTS</t>
  </si>
  <si>
    <t>CORTINA Y VITRINAS, 9 MTS</t>
  </si>
  <si>
    <t>TECHO DE MADERA, 9 MTS</t>
  </si>
  <si>
    <t>PLANCHA DE CEMENTO, 9 MTS</t>
  </si>
  <si>
    <t>PLANCHA DE AZULEJO, 9 MTS</t>
  </si>
  <si>
    <t>PLANCHA DE AZULEJO, 4.5 MTS</t>
  </si>
  <si>
    <t>FORRADO DE AZULEJO, CON LOZA, 8 MTS</t>
  </si>
  <si>
    <t>VITRINA, TECHO DE MADERA, 6 MTS</t>
  </si>
  <si>
    <t>PLANCHA DE AZULEJO, 8 MTS</t>
  </si>
  <si>
    <t>PLANCHA DE CEMENTO, 4 MTS</t>
  </si>
  <si>
    <t>CORTINA Y PLAFON FALSO, 5 MTS</t>
  </si>
  <si>
    <t>PLANCHA DE CEMENTO, 3 MTS</t>
  </si>
  <si>
    <t>CORTINAS Y LOZA DE CONCRETO, 3 MTS</t>
  </si>
  <si>
    <t>CORTINAS Y LOZA DE CONCRETO, 9 MTS</t>
  </si>
  <si>
    <t>FORRADO DE AZULEJO, CON LOZA, 7 MTS</t>
  </si>
  <si>
    <t>FORRADO DE AZULEJO, 12 MTS</t>
  </si>
  <si>
    <t>CERRADO, 14 MTS</t>
  </si>
  <si>
    <t>CORTINA Y LOZA, 8 MTS, CERRADO</t>
  </si>
  <si>
    <t>CORTINA Y LOZA, 8 MTS</t>
  </si>
  <si>
    <t>CORTINA Y PLAFON FALSO, 8 MTS</t>
  </si>
  <si>
    <t>CORTINA Y LOZA, 5 MTS</t>
  </si>
  <si>
    <t>PLACHA DE CEMENTO, 5 MTS</t>
  </si>
  <si>
    <t>VITRINA, 5 MTS</t>
  </si>
  <si>
    <t>CORTINA Y LOZA, 5 MTS, CERRADO</t>
  </si>
  <si>
    <t>CORTINA Y TECHO DE LAMINA, 5 MTS</t>
  </si>
  <si>
    <t>SIN CORTINA, PLACHA, 5 MTS</t>
  </si>
  <si>
    <t>CORTINA, 5 MTS, CERRADO</t>
  </si>
  <si>
    <t>CORTINA, 5 MTS</t>
  </si>
  <si>
    <t>CANCEL DE HERRERIA, 5 MTS, CERRADO</t>
  </si>
  <si>
    <t>MOSTRADOR DE MADERA, 5 MTS, CERRADO</t>
  </si>
  <si>
    <t>MOSTRADOR DE MADERA, 5 MTS</t>
  </si>
  <si>
    <t>MOSTRADOR DE MADERA, 4 MTS</t>
  </si>
  <si>
    <t>PLANCHA DE CONCRETO, 5 MTS</t>
  </si>
  <si>
    <t>PLANCHA DE CONCRETO, 5 MTS, CERRADO</t>
  </si>
  <si>
    <t>PLANCHA DE CONCRETO, 3 MTS</t>
  </si>
  <si>
    <t>PLANCHA DE CONCRETO, 4 MTS</t>
  </si>
  <si>
    <t>CORTINA Y CANCEL, 5 MTS</t>
  </si>
  <si>
    <t>ESTANTERIA, 5 MTS, CERRADO</t>
  </si>
  <si>
    <t>CORTINA, 4 MTS</t>
  </si>
  <si>
    <t>PLANCHA, CORTINA, 5 MTS</t>
  </si>
  <si>
    <t>PLANCHA, CORTINA, 5 MTS, CERRADO</t>
  </si>
  <si>
    <t>CORTINA, LOZA Y PLANCHA, 5 MTS</t>
  </si>
  <si>
    <t>LOZA DE CONCRETO, 4 MTS</t>
  </si>
  <si>
    <t>Padrón de locatarios del Mercado “Tetelco”</t>
  </si>
  <si>
    <t>SUP. 7 MTS</t>
  </si>
  <si>
    <t>JANET MUNGUIA GERMAN</t>
  </si>
  <si>
    <t>VENTA DE ARTICULOS DE BELLEZA</t>
  </si>
  <si>
    <t>HUMBERTO MUNGUIA GERMAN</t>
  </si>
  <si>
    <t>MANUELA VILLARUEL GARCIA</t>
  </si>
  <si>
    <t>AMELIA VIGUERAS SANCHEZ</t>
  </si>
  <si>
    <t>ROPA EN GENERAL Y ARTICULOS DE FANTASIA</t>
  </si>
  <si>
    <t>ARTURO CRYSTIAN RODRIGUEZ GUTIERREZ</t>
  </si>
  <si>
    <t>GARDENIA MEDINA RODRIGUEZ</t>
  </si>
  <si>
    <t>BONETERIA, TELAS Y MERCERIA</t>
  </si>
  <si>
    <t>MARIA GUADALUPE MORENO MILLAN</t>
  </si>
  <si>
    <t>MARIA CRECENCIA VIGUERAS ALDERETE</t>
  </si>
  <si>
    <t>MATERIA PRIMAS, CHILES SECOS Y MOLE EN PASTA</t>
  </si>
  <si>
    <t>MARIA DEL ROSARIO ACATITLA SANDOVAL</t>
  </si>
  <si>
    <t>TOSTADERIA Y FRITURAS</t>
  </si>
  <si>
    <t>MARIA ISABEL MARTINEZ VALDEZ</t>
  </si>
  <si>
    <t>JUAN ROJAS OLIVOS</t>
  </si>
  <si>
    <t>PERFUMES, CREMAS Y COSMETICOS</t>
  </si>
  <si>
    <t>CARLOS ROBLES MORENO</t>
  </si>
  <si>
    <t>SUP. 25 MTS</t>
  </si>
  <si>
    <t>JOSE TRINIDAD ARTURO VIGUERAS PINEDA</t>
  </si>
  <si>
    <t>SUP. 6 MTS</t>
  </si>
  <si>
    <t>CLAUDIA BRENDA MONTERO GUTIERREZ</t>
  </si>
  <si>
    <t>MARIA FELIZ GUTIERREZ RIVERA</t>
  </si>
  <si>
    <t>MONICA GERMAN VALDEZ</t>
  </si>
  <si>
    <t>MARICELA MARTINEZ ORTIZ</t>
  </si>
  <si>
    <t>MARIA SUSANA PADILLA DOMINGUEZ</t>
  </si>
  <si>
    <t>ENRIQUE CASTELAN SERRANO</t>
  </si>
  <si>
    <t>FUENTE DE SODAS, PALETERIA Y NEVERIA</t>
  </si>
  <si>
    <t>FRANCISCO MOISES DIAZ GRACIANO</t>
  </si>
  <si>
    <t>MARIO GUILLERMO DIAZ GRACIANO</t>
  </si>
  <si>
    <t>MARIA DE JESUS ALVARADO AMARILLOS</t>
  </si>
  <si>
    <t>MATERIA PRIMAS, DULCES, CHILES SECOS Y MOLE EN PASTA</t>
  </si>
  <si>
    <t>PAULA JARILLO GOMEZ</t>
  </si>
  <si>
    <t>HELADOS Y PALETAS</t>
  </si>
  <si>
    <t>GUILLERMO GUERRA CALDERON</t>
  </si>
  <si>
    <t>ABARROTES, CREMERIA, SALCHICHONERIA Y SEMILLAS</t>
  </si>
  <si>
    <t>GREGORIA JIMENEZ JIMENEZ</t>
  </si>
  <si>
    <t>SOCORRO CHAVARRIA ALVA</t>
  </si>
  <si>
    <t>LEONILA MENOR ESPINOZA</t>
  </si>
  <si>
    <t>PERFUMERIA Y ARTICULOS DE BELLEZA</t>
  </si>
  <si>
    <t>GUILLERMINA RAMOS LOPEZ</t>
  </si>
  <si>
    <t>MARIA DE LA LUZ RUIZ</t>
  </si>
  <si>
    <t>TORTILLAS Y TLACOYOS</t>
  </si>
  <si>
    <t>LOURDES ROQUE VALDERAS</t>
  </si>
  <si>
    <t>CERAMICA, REGALOS, CACEROLAS Y APARATOS ELECTRODOMESTICOS</t>
  </si>
  <si>
    <t>SANDRA MONTERO GUITERREZ</t>
  </si>
  <si>
    <t>ANTOJITOS Y REFRSCOS</t>
  </si>
  <si>
    <t>MARIA VICTORIA VIGUERAS ALDERETE</t>
  </si>
  <si>
    <t>MATERIAS PRIMAS, CHILES SECOS Y MOLE EN PASTA</t>
  </si>
  <si>
    <t>ROSA MESA MARTINEZ</t>
  </si>
  <si>
    <t>TOCIENERIA</t>
  </si>
  <si>
    <t>MARIA LUIS SALGADO ALAMAN</t>
  </si>
  <si>
    <t>ROCIO RAMOS ROMERO</t>
  </si>
  <si>
    <t>PESCADERIA</t>
  </si>
  <si>
    <t>HUMBERTO JURADO ALDERETE</t>
  </si>
  <si>
    <t>LUIS LOZANO MONTES</t>
  </si>
  <si>
    <t>SEMILLAS, CHILES SECOS Y MOLE</t>
  </si>
  <si>
    <t>GERARDO MUNGUIA GERMAN</t>
  </si>
  <si>
    <t>Talabarteria, Sobreros de Palma, Artesanias y Curiosidades</t>
  </si>
  <si>
    <t>ELIEL MARIO LEYTE NOGUERON</t>
  </si>
  <si>
    <t>JOSE ISABEL DOMINGO MARTÍNEZ ROMERO</t>
  </si>
  <si>
    <t>RAUL VARGAS MEZA</t>
  </si>
  <si>
    <t>MARIA GASPAR PONCE</t>
  </si>
  <si>
    <t>Plantas de Ornato, Tierra para Macetas y Accesorios de Jardineria</t>
  </si>
  <si>
    <t>Elena Perez Sánchez</t>
  </si>
  <si>
    <t xml:space="preserve">                  </t>
  </si>
  <si>
    <t>DAYANARA RIVERA BLAS</t>
  </si>
  <si>
    <t>JOSAHANDI RIVERA BLAS</t>
  </si>
  <si>
    <t>Enrique Bardales Romero</t>
  </si>
  <si>
    <t>Cocina, Café con venta de refrescos</t>
  </si>
  <si>
    <t>KEVIN ALEJANDRO CORTES CRUZ</t>
  </si>
  <si>
    <t>EFIGENIA BEATRIZ SANTOS SANTIAGO</t>
  </si>
  <si>
    <t>CRISTALERIA, PAPELERIA, INTERNET Y REGALOS</t>
  </si>
  <si>
    <t>ALEJANDRO BLANCAS RODRIGUEZ</t>
  </si>
  <si>
    <t>Araceli Enriquez Mendoza</t>
  </si>
  <si>
    <t>JUAN CARLOS ROJAS JIMÉNEZ</t>
  </si>
  <si>
    <t>ISABEL HERNANDEZ JIEMENZ</t>
  </si>
  <si>
    <t>ROPA EN GENERAL,  BONETERIA  Y  UNIFORMES</t>
  </si>
  <si>
    <t>CHILES SECOS, MOLES EN PASTA Y MATERIAS PRIMAS</t>
  </si>
  <si>
    <t>JUGOS, LICUADOS, TORTAS, HAMBURGUESAS Y POSTRES</t>
  </si>
  <si>
    <t>JUAN MANUEL GRANADOS SALAS</t>
  </si>
  <si>
    <t>SABINA OSORNO FLORES</t>
  </si>
  <si>
    <t>TERESITA DE JESUS ROSAS JIQUEZ</t>
  </si>
  <si>
    <t>CECILIA RINCON CHIRINOS</t>
  </si>
  <si>
    <t>PEDRO MARTINEZ</t>
  </si>
  <si>
    <t>MARLENE MARTÍNEZ OSORNO</t>
  </si>
  <si>
    <t>SANTA ANA HERNÁNDEZ MEZA</t>
  </si>
  <si>
    <t>TACOS, TORTAS Y ANTOJITOS</t>
  </si>
  <si>
    <t>KAREN ESMERALDA MILLA PEÑA</t>
  </si>
  <si>
    <t>FECHA DE ACTUALIZACIÓN: 31/03/2014</t>
  </si>
  <si>
    <t>FECHA DE VALIDACIÓN: 15/04/2014</t>
  </si>
  <si>
    <t>ÁREA O UNIDAD ADMINISTRATIVA RESPOSABLE DE LA INFORMACIÓN:</t>
  </si>
  <si>
    <t>UNIDAD DEPARTAMENTAL DE MERCADOS</t>
  </si>
  <si>
    <t>Ejercicio</t>
  </si>
  <si>
    <t>1er. Trimestre</t>
  </si>
  <si>
    <t>2do Trimestre</t>
  </si>
  <si>
    <t>3er. Trimestre</t>
  </si>
  <si>
    <t>4to. Trimestre</t>
  </si>
  <si>
    <t>Programado</t>
  </si>
  <si>
    <t>Ejercido</t>
  </si>
  <si>
    <t>Central Tláhuac</t>
  </si>
  <si>
    <t>Típico Regional</t>
  </si>
  <si>
    <t>San José</t>
  </si>
  <si>
    <t>Santa Cecilia</t>
  </si>
  <si>
    <t>Tlaltenco</t>
  </si>
  <si>
    <t>Ampliación Selene</t>
  </si>
  <si>
    <t>Selene</t>
  </si>
  <si>
    <t>Zapotitlán</t>
  </si>
  <si>
    <t>Zapotitla</t>
  </si>
  <si>
    <t>La Estación</t>
  </si>
  <si>
    <t>Los Olivos</t>
  </si>
  <si>
    <t>Del Mar</t>
  </si>
  <si>
    <t>Nopalera</t>
  </si>
  <si>
    <t>Felipe Astorga Ochoa</t>
  </si>
  <si>
    <t>Miguel Hidalgo</t>
  </si>
  <si>
    <t>San Juan Ixtayopan</t>
  </si>
  <si>
    <t>Tetelco</t>
  </si>
  <si>
    <t>Santa Catarina</t>
  </si>
  <si>
    <t>Mixquic</t>
  </si>
  <si>
    <t>Nota: A esta fecha aun no se ha definido el presupuesto para mercados</t>
  </si>
  <si>
    <t>Fecha de Actualización: 31/marzo/2014</t>
  </si>
  <si>
    <t>Fecha de Validación: 15/abril/2014</t>
  </si>
  <si>
    <t>Área (s) o unidad (es) administrativa (s) responsable (s) de la información: 
Dirección de Obras y Mantenimiento adscrita a la Dirección General de Obras y Desarrollo Urbano de la Delegación de Tláhuac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</si>
</sst>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71" formatCode="_-* #,##0.00\ _€_-;\-* #,##0.00\ _€_-;_-* &quot;-&quot;??\ _€_-;_-@_-"/>
    <numFmt numFmtId="183" formatCode="&quot;$&quot;#,##0.00"/>
  </numFmts>
  <fonts count="30" x14ac:knownFonts="1">
    <font>
      <sz val="10"/>
      <name val="Arial"/>
    </font>
    <font>
      <sz val="10"/>
      <name val="Arial"/>
    </font>
    <font>
      <sz val="8"/>
      <name val="Arial"/>
      <family val="2"/>
    </font>
    <font>
      <b/>
      <sz val="10"/>
      <name val="Arial"/>
      <family val="2"/>
    </font>
    <font>
      <sz val="10"/>
      <name val="Arial"/>
      <family val="2"/>
    </font>
    <font>
      <sz val="10"/>
      <name val="Arial"/>
      <family val="2"/>
    </font>
    <font>
      <b/>
      <i/>
      <sz val="11"/>
      <name val="Arial"/>
      <family val="2"/>
    </font>
    <font>
      <i/>
      <sz val="11"/>
      <name val="Arial"/>
      <family val="2"/>
    </font>
    <font>
      <b/>
      <sz val="10"/>
      <name val="Calibri"/>
      <family val="2"/>
    </font>
    <font>
      <b/>
      <u/>
      <sz val="14"/>
      <name val="Arial"/>
      <family val="2"/>
    </font>
    <font>
      <i/>
      <sz val="10"/>
      <name val="Arial"/>
      <family val="2"/>
    </font>
    <font>
      <b/>
      <i/>
      <u/>
      <sz val="10"/>
      <name val="Arial"/>
      <family val="2"/>
    </font>
    <font>
      <b/>
      <sz val="14"/>
      <name val="Arial"/>
      <family val="2"/>
    </font>
    <font>
      <sz val="7"/>
      <name val="Arial"/>
      <family val="2"/>
    </font>
    <font>
      <sz val="6"/>
      <name val="Arial"/>
      <family val="2"/>
    </font>
    <font>
      <sz val="5"/>
      <name val="Arial"/>
      <family val="2"/>
    </font>
    <font>
      <b/>
      <i/>
      <sz val="8"/>
      <name val="Arial"/>
      <family val="2"/>
    </font>
    <font>
      <i/>
      <sz val="8"/>
      <name val="Arial"/>
      <family val="2"/>
    </font>
    <font>
      <sz val="8"/>
      <name val="Arial"/>
      <family val="2"/>
    </font>
    <font>
      <sz val="8"/>
      <name val="Arial Narrow"/>
      <family val="2"/>
    </font>
    <font>
      <sz val="7"/>
      <name val="Times New Roman"/>
      <family val="1"/>
    </font>
    <font>
      <b/>
      <sz val="8"/>
      <name val="Arial"/>
      <family val="2"/>
    </font>
    <font>
      <b/>
      <sz val="6"/>
      <name val="Arial"/>
      <family val="2"/>
    </font>
    <font>
      <b/>
      <u/>
      <sz val="8"/>
      <name val="Arial"/>
      <family val="2"/>
    </font>
    <font>
      <sz val="11"/>
      <color theme="1"/>
      <name val="Calibri"/>
      <family val="2"/>
      <scheme val="minor"/>
    </font>
    <font>
      <b/>
      <sz val="11"/>
      <color rgb="FF000000"/>
      <name val="Calibri"/>
      <family val="2"/>
      <scheme val="minor"/>
    </font>
    <font>
      <sz val="10"/>
      <name val="Calibri"/>
      <family val="2"/>
      <scheme val="minor"/>
    </font>
    <font>
      <sz val="10"/>
      <color rgb="FF000000"/>
      <name val="Arial"/>
      <family val="2"/>
    </font>
    <font>
      <sz val="10"/>
      <color theme="1"/>
      <name val="Calibri"/>
      <family val="2"/>
      <scheme val="minor"/>
    </font>
    <font>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71" fontId="1" fillId="0" borderId="0" applyFont="0" applyFill="0" applyBorder="0" applyAlignment="0" applyProtection="0"/>
    <xf numFmtId="0" fontId="24" fillId="0" borderId="0"/>
  </cellStyleXfs>
  <cellXfs count="188">
    <xf numFmtId="0" fontId="0" fillId="0" borderId="0" xfId="0"/>
    <xf numFmtId="0" fontId="3" fillId="0" borderId="0" xfId="0" applyFont="1"/>
    <xf numFmtId="0" fontId="0" fillId="0" borderId="1" xfId="0" applyBorder="1" applyAlignment="1">
      <alignment horizontal="center"/>
    </xf>
    <xf numFmtId="0" fontId="0" fillId="0" borderId="1" xfId="0"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xf numFmtId="0" fontId="0" fillId="0" borderId="1" xfId="0" applyNumberFormat="1" applyBorder="1" applyAlignment="1">
      <alignment horizontal="center"/>
    </xf>
    <xf numFmtId="49" fontId="3" fillId="0" borderId="1" xfId="0" applyNumberFormat="1" applyFont="1" applyBorder="1" applyAlignment="1">
      <alignment horizontal="left"/>
    </xf>
    <xf numFmtId="0" fontId="5" fillId="0" borderId="1" xfId="0" applyFont="1" applyBorder="1" applyAlignment="1">
      <alignment horizontal="center"/>
    </xf>
    <xf numFmtId="0" fontId="10" fillId="0" borderId="1" xfId="0" applyNumberFormat="1" applyFont="1" applyBorder="1" applyAlignment="1">
      <alignment horizontal="center" wrapText="1"/>
    </xf>
    <xf numFmtId="0" fontId="8" fillId="0" borderId="0" xfId="0" applyFont="1" applyAlignment="1">
      <alignment horizontal="center"/>
    </xf>
    <xf numFmtId="0" fontId="3" fillId="0" borderId="0" xfId="0" applyFont="1" applyAlignment="1">
      <alignment vertical="center"/>
    </xf>
    <xf numFmtId="8" fontId="13" fillId="0" borderId="1" xfId="0" applyNumberFormat="1" applyFont="1" applyBorder="1" applyAlignment="1">
      <alignment horizontal="center" wrapText="1"/>
    </xf>
    <xf numFmtId="49" fontId="0" fillId="0" borderId="1" xfId="1" applyNumberFormat="1" applyFont="1" applyBorder="1" applyAlignment="1">
      <alignment horizontal="center"/>
    </xf>
    <xf numFmtId="49" fontId="5" fillId="0" borderId="1" xfId="0" applyNumberFormat="1" applyFont="1" applyBorder="1" applyAlignment="1">
      <alignment horizontal="center"/>
    </xf>
    <xf numFmtId="49" fontId="0" fillId="0" borderId="1" xfId="0" applyNumberFormat="1" applyBorder="1" applyAlignment="1">
      <alignment horizontal="center"/>
    </xf>
    <xf numFmtId="8" fontId="14" fillId="0" borderId="1" xfId="0" applyNumberFormat="1" applyFont="1" applyBorder="1" applyAlignment="1">
      <alignment horizontal="center" wrapText="1"/>
    </xf>
    <xf numFmtId="0" fontId="13" fillId="0" borderId="1" xfId="0" applyFont="1" applyBorder="1"/>
    <xf numFmtId="8" fontId="15" fillId="0" borderId="1" xfId="0" applyNumberFormat="1" applyFont="1" applyBorder="1" applyAlignment="1">
      <alignment horizontal="center" wrapText="1"/>
    </xf>
    <xf numFmtId="0" fontId="5" fillId="0" borderId="1" xfId="0" applyFont="1" applyBorder="1" applyAlignment="1">
      <alignment wrapText="1"/>
    </xf>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3" fillId="2" borderId="1" xfId="0" applyFont="1" applyFill="1" applyBorder="1" applyAlignment="1">
      <alignment vertical="top"/>
    </xf>
    <xf numFmtId="0" fontId="13" fillId="3" borderId="1" xfId="0" applyFont="1" applyFill="1" applyBorder="1" applyAlignment="1">
      <alignment vertical="top"/>
    </xf>
    <xf numFmtId="0" fontId="13" fillId="2" borderId="1" xfId="0" applyFont="1" applyFill="1" applyBorder="1" applyAlignment="1" applyProtection="1">
      <alignment vertical="top"/>
    </xf>
    <xf numFmtId="1" fontId="15" fillId="0" borderId="3" xfId="0" applyNumberFormat="1" applyFont="1" applyBorder="1" applyAlignment="1" applyProtection="1">
      <alignment vertical="center" wrapText="1"/>
    </xf>
    <xf numFmtId="1" fontId="13" fillId="0" borderId="3" xfId="0" applyNumberFormat="1" applyFont="1" applyBorder="1" applyAlignment="1" applyProtection="1">
      <alignment vertical="center" wrapText="1"/>
    </xf>
    <xf numFmtId="1" fontId="13" fillId="2" borderId="3" xfId="0" applyNumberFormat="1" applyFont="1" applyFill="1" applyBorder="1" applyAlignment="1" applyProtection="1">
      <alignment horizontal="justify" vertical="center" wrapText="1"/>
    </xf>
    <xf numFmtId="0" fontId="3" fillId="0" borderId="4" xfId="0" applyFont="1" applyBorder="1" applyAlignment="1">
      <alignment horizontal="center" vertical="center" wrapText="1"/>
    </xf>
    <xf numFmtId="0" fontId="13" fillId="3" borderId="1" xfId="0" applyFont="1" applyFill="1" applyBorder="1" applyAlignment="1" applyProtection="1">
      <alignment vertical="top"/>
    </xf>
    <xf numFmtId="0" fontId="19" fillId="2" borderId="1" xfId="0" applyFont="1" applyFill="1" applyBorder="1" applyAlignment="1">
      <alignment vertical="top" wrapText="1"/>
    </xf>
    <xf numFmtId="1" fontId="19" fillId="0" borderId="3" xfId="0" applyNumberFormat="1" applyFont="1" applyBorder="1" applyAlignment="1" applyProtection="1">
      <alignment vertical="center" wrapText="1"/>
    </xf>
    <xf numFmtId="0" fontId="19" fillId="2" borderId="1" xfId="0" applyFont="1" applyFill="1" applyBorder="1" applyAlignment="1">
      <alignment vertical="top"/>
    </xf>
    <xf numFmtId="0" fontId="19" fillId="3" borderId="1" xfId="0" applyFont="1" applyFill="1" applyBorder="1" applyAlignment="1">
      <alignment vertical="top" wrapText="1"/>
    </xf>
    <xf numFmtId="0" fontId="19" fillId="3" borderId="1" xfId="0" applyFont="1" applyFill="1" applyBorder="1" applyAlignment="1">
      <alignment vertical="top"/>
    </xf>
    <xf numFmtId="0" fontId="19" fillId="2" borderId="1" xfId="0" applyFont="1" applyFill="1" applyBorder="1" applyAlignment="1" applyProtection="1">
      <alignment vertical="top" wrapText="1"/>
    </xf>
    <xf numFmtId="0" fontId="19" fillId="2" borderId="1" xfId="0" applyFont="1" applyFill="1" applyBorder="1" applyAlignment="1" applyProtection="1">
      <alignment vertical="top"/>
    </xf>
    <xf numFmtId="1" fontId="19" fillId="2" borderId="3" xfId="0" applyNumberFormat="1" applyFont="1" applyFill="1" applyBorder="1" applyAlignment="1" applyProtection="1">
      <alignment horizontal="justify"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1" fontId="19" fillId="0" borderId="3" xfId="0" applyNumberFormat="1" applyFont="1" applyBorder="1" applyAlignment="1" applyProtection="1">
      <alignment vertical="center"/>
    </xf>
    <xf numFmtId="1" fontId="13" fillId="2" borderId="3" xfId="0" applyNumberFormat="1" applyFont="1" applyFill="1" applyBorder="1" applyAlignment="1" applyProtection="1">
      <alignment vertical="center" wrapText="1"/>
    </xf>
    <xf numFmtId="1" fontId="13" fillId="0" borderId="3" xfId="0" applyNumberFormat="1" applyFont="1" applyBorder="1" applyAlignment="1" applyProtection="1">
      <alignment vertical="center"/>
    </xf>
    <xf numFmtId="1" fontId="14" fillId="0" borderId="3" xfId="0" applyNumberFormat="1" applyFont="1" applyBorder="1" applyAlignment="1" applyProtection="1">
      <alignment horizontal="justify" vertical="center" wrapText="1"/>
    </xf>
    <xf numFmtId="1" fontId="13" fillId="0" borderId="3" xfId="0" applyNumberFormat="1" applyFont="1" applyFill="1" applyBorder="1" applyAlignment="1" applyProtection="1">
      <alignment vertical="center" wrapText="1"/>
    </xf>
    <xf numFmtId="1" fontId="13" fillId="3" borderId="3" xfId="0" applyNumberFormat="1" applyFont="1" applyFill="1" applyBorder="1" applyAlignment="1" applyProtection="1">
      <alignment vertical="center" wrapText="1"/>
    </xf>
    <xf numFmtId="0" fontId="13" fillId="2" borderId="1" xfId="0" applyFont="1" applyFill="1" applyBorder="1" applyAlignment="1">
      <alignment vertical="top" wrapText="1"/>
    </xf>
    <xf numFmtId="0" fontId="13" fillId="3" borderId="1" xfId="0" applyFont="1" applyFill="1" applyBorder="1" applyAlignment="1">
      <alignment vertical="top" wrapText="1"/>
    </xf>
    <xf numFmtId="0" fontId="13" fillId="2" borderId="1" xfId="0" applyFont="1" applyFill="1" applyBorder="1" applyAlignment="1" applyProtection="1">
      <alignment vertical="top"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3" fillId="0" borderId="1" xfId="0" applyFont="1" applyBorder="1" applyAlignment="1">
      <alignment horizontal="left" vertical="center" wrapText="1"/>
    </xf>
    <xf numFmtId="1" fontId="13" fillId="0" borderId="3" xfId="0" applyNumberFormat="1" applyFont="1" applyBorder="1" applyAlignment="1" applyProtection="1">
      <alignment horizontal="center" vertical="center" wrapText="1"/>
    </xf>
    <xf numFmtId="0" fontId="13" fillId="2" borderId="1" xfId="0" applyFont="1" applyFill="1" applyBorder="1" applyAlignment="1">
      <alignment horizontal="center" vertical="top"/>
    </xf>
    <xf numFmtId="0" fontId="13" fillId="3" borderId="1" xfId="0" applyFont="1" applyFill="1" applyBorder="1" applyAlignment="1">
      <alignment horizontal="center" vertical="top"/>
    </xf>
    <xf numFmtId="1" fontId="13" fillId="2" borderId="3" xfId="0" applyNumberFormat="1" applyFont="1" applyFill="1" applyBorder="1" applyAlignment="1" applyProtection="1">
      <alignment horizontal="center" vertical="center" wrapText="1"/>
    </xf>
    <xf numFmtId="1" fontId="13" fillId="0" borderId="3" xfId="0" applyNumberFormat="1" applyFont="1" applyFill="1" applyBorder="1" applyAlignment="1" applyProtection="1">
      <alignment horizontal="justify" vertical="center" wrapText="1"/>
    </xf>
    <xf numFmtId="0" fontId="13" fillId="0" borderId="1" xfId="0" applyFont="1" applyFill="1" applyBorder="1" applyAlignment="1" applyProtection="1">
      <alignment horizontal="left" vertical="top"/>
    </xf>
    <xf numFmtId="1" fontId="14" fillId="0" borderId="3" xfId="0" applyNumberFormat="1" applyFont="1" applyFill="1" applyBorder="1" applyAlignment="1" applyProtection="1">
      <alignment horizontal="justify" vertical="center" wrapText="1"/>
    </xf>
    <xf numFmtId="0" fontId="13" fillId="0" borderId="2" xfId="0" applyFont="1" applyBorder="1" applyAlignment="1">
      <alignment vertical="center" wrapText="1"/>
    </xf>
    <xf numFmtId="1" fontId="13" fillId="0" borderId="3" xfId="0" applyNumberFormat="1" applyFont="1" applyFill="1" applyBorder="1" applyAlignment="1" applyProtection="1">
      <alignment horizontal="left" vertical="center" wrapText="1"/>
    </xf>
    <xf numFmtId="0" fontId="13" fillId="0" borderId="2" xfId="0" applyFont="1" applyBorder="1" applyAlignment="1">
      <alignment horizontal="left" vertical="center" wrapText="1"/>
    </xf>
    <xf numFmtId="1" fontId="13" fillId="0" borderId="3" xfId="0" applyNumberFormat="1" applyFont="1" applyBorder="1" applyAlignment="1" applyProtection="1">
      <alignment horizontal="left" vertical="center"/>
    </xf>
    <xf numFmtId="1" fontId="13" fillId="0" borderId="3" xfId="0" applyNumberFormat="1" applyFont="1" applyBorder="1" applyAlignment="1" applyProtection="1">
      <alignment horizontal="left" vertical="center" wrapText="1"/>
    </xf>
    <xf numFmtId="0" fontId="13" fillId="2" borderId="1" xfId="0" applyFont="1" applyFill="1" applyBorder="1" applyAlignment="1">
      <alignment horizontal="left" vertical="top"/>
    </xf>
    <xf numFmtId="0" fontId="13" fillId="3" borderId="1" xfId="0" applyFont="1" applyFill="1" applyBorder="1" applyAlignment="1">
      <alignment horizontal="left" vertical="top"/>
    </xf>
    <xf numFmtId="1" fontId="13" fillId="2" borderId="3" xfId="0" applyNumberFormat="1" applyFont="1" applyFill="1" applyBorder="1" applyAlignment="1" applyProtection="1">
      <alignment horizontal="left" vertical="center" wrapText="1"/>
    </xf>
    <xf numFmtId="0" fontId="13" fillId="2" borderId="1" xfId="0" applyFont="1" applyFill="1" applyBorder="1" applyAlignment="1" applyProtection="1">
      <alignment horizontal="left" vertical="top"/>
    </xf>
    <xf numFmtId="0" fontId="13" fillId="3" borderId="1" xfId="0" applyFont="1" applyFill="1" applyBorder="1" applyAlignment="1" applyProtection="1">
      <alignment horizontal="left" vertical="top"/>
    </xf>
    <xf numFmtId="0" fontId="13" fillId="2" borderId="1" xfId="0" applyFont="1" applyFill="1" applyBorder="1" applyAlignment="1">
      <alignment horizontal="left" vertical="center"/>
    </xf>
    <xf numFmtId="0" fontId="13" fillId="3" borderId="1" xfId="0" applyFont="1" applyFill="1" applyBorder="1" applyAlignment="1">
      <alignment horizontal="left" vertical="center"/>
    </xf>
    <xf numFmtId="0" fontId="13" fillId="2" borderId="1" xfId="0" applyFont="1" applyFill="1" applyBorder="1" applyAlignment="1" applyProtection="1">
      <alignment horizontal="left" vertical="center"/>
    </xf>
    <xf numFmtId="0" fontId="13" fillId="3" borderId="1" xfId="0" applyFont="1" applyFill="1" applyBorder="1" applyAlignment="1" applyProtection="1">
      <alignment horizontal="left" vertical="center"/>
    </xf>
    <xf numFmtId="0" fontId="13" fillId="2" borderId="5" xfId="0" applyFont="1" applyFill="1" applyBorder="1" applyAlignment="1" applyProtection="1">
      <alignment vertical="top"/>
    </xf>
    <xf numFmtId="0" fontId="13" fillId="2" borderId="1" xfId="0" applyFont="1" applyFill="1" applyBorder="1" applyAlignment="1">
      <alignment vertical="center" wrapText="1"/>
    </xf>
    <xf numFmtId="0" fontId="13" fillId="2" borderId="1" xfId="0" applyFont="1" applyFill="1" applyBorder="1" applyAlignment="1">
      <alignment vertical="center"/>
    </xf>
    <xf numFmtId="0" fontId="13" fillId="3" borderId="1" xfId="0" applyFont="1" applyFill="1" applyBorder="1" applyAlignment="1">
      <alignment vertical="center" wrapText="1"/>
    </xf>
    <xf numFmtId="0" fontId="13" fillId="3" borderId="1" xfId="0" applyFont="1" applyFill="1" applyBorder="1" applyAlignment="1">
      <alignment vertical="center"/>
    </xf>
    <xf numFmtId="0" fontId="13" fillId="2" borderId="1" xfId="0" applyFont="1" applyFill="1" applyBorder="1" applyAlignment="1" applyProtection="1">
      <alignment vertical="center" wrapText="1"/>
    </xf>
    <xf numFmtId="0" fontId="13" fillId="2" borderId="1" xfId="0" applyFont="1" applyFill="1" applyBorder="1" applyAlignment="1" applyProtection="1">
      <alignment vertical="center"/>
    </xf>
    <xf numFmtId="0" fontId="13" fillId="3" borderId="1" xfId="0" applyFont="1" applyFill="1" applyBorder="1" applyAlignment="1" applyProtection="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1" fontId="13" fillId="0" borderId="1" xfId="0" applyNumberFormat="1" applyFont="1" applyBorder="1" applyAlignment="1" applyProtection="1">
      <alignment vertical="center" wrapText="1"/>
    </xf>
    <xf numFmtId="0" fontId="4" fillId="0" borderId="0" xfId="0" applyFont="1"/>
    <xf numFmtId="1" fontId="15" fillId="0" borderId="3" xfId="0" applyNumberFormat="1" applyFont="1" applyBorder="1" applyAlignment="1" applyProtection="1">
      <alignment horizontal="left" vertical="center" wrapText="1"/>
    </xf>
    <xf numFmtId="1" fontId="13" fillId="0" borderId="3" xfId="0" applyNumberFormat="1" applyFont="1" applyBorder="1" applyAlignment="1" applyProtection="1">
      <alignment horizontal="justify" vertical="center" wrapText="1"/>
    </xf>
    <xf numFmtId="0" fontId="13" fillId="0" borderId="1" xfId="0"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pplyProtection="1">
      <alignment vertical="top"/>
    </xf>
    <xf numFmtId="0" fontId="13" fillId="0" borderId="1" xfId="0" applyFont="1" applyFill="1" applyBorder="1" applyAlignment="1" applyProtection="1">
      <alignment horizontal="center" vertical="top"/>
    </xf>
    <xf numFmtId="3" fontId="13" fillId="0" borderId="1" xfId="0" applyNumberFormat="1" applyFont="1" applyFill="1" applyBorder="1" applyAlignment="1" applyProtection="1">
      <alignment horizontal="center" vertical="top"/>
    </xf>
    <xf numFmtId="0" fontId="13" fillId="4" borderId="1" xfId="0" applyFont="1" applyFill="1" applyBorder="1" applyAlignment="1" applyProtection="1">
      <alignment vertical="top"/>
    </xf>
    <xf numFmtId="0" fontId="5" fillId="0" borderId="0" xfId="0" applyFont="1" applyBorder="1"/>
    <xf numFmtId="49" fontId="3" fillId="0" borderId="0" xfId="0" applyNumberFormat="1" applyFont="1" applyBorder="1" applyAlignment="1">
      <alignment horizontal="left"/>
    </xf>
    <xf numFmtId="0" fontId="0" fillId="0" borderId="0" xfId="0" applyBorder="1" applyAlignment="1">
      <alignment horizontal="center"/>
    </xf>
    <xf numFmtId="0" fontId="0" fillId="0" borderId="0" xfId="0" applyBorder="1"/>
    <xf numFmtId="0" fontId="13" fillId="5" borderId="1" xfId="0" applyFont="1" applyFill="1" applyBorder="1" applyAlignment="1" applyProtection="1">
      <alignment horizontal="center" vertical="top"/>
    </xf>
    <xf numFmtId="0" fontId="13" fillId="5" borderId="1" xfId="0" applyFont="1" applyFill="1" applyBorder="1" applyAlignment="1" applyProtection="1">
      <alignment vertical="top"/>
    </xf>
    <xf numFmtId="0" fontId="13" fillId="0" borderId="4" xfId="0" applyFont="1" applyFill="1" applyBorder="1" applyAlignment="1" applyProtection="1">
      <alignment vertical="top"/>
    </xf>
    <xf numFmtId="0" fontId="13" fillId="5" borderId="4" xfId="0" applyFont="1" applyFill="1" applyBorder="1" applyAlignment="1" applyProtection="1">
      <alignment vertical="top"/>
    </xf>
    <xf numFmtId="0" fontId="13" fillId="2" borderId="0" xfId="0" applyFont="1" applyFill="1" applyBorder="1" applyAlignment="1" applyProtection="1">
      <alignment vertical="top"/>
    </xf>
    <xf numFmtId="0" fontId="13" fillId="0" borderId="1" xfId="0" applyFont="1" applyFill="1" applyBorder="1" applyAlignment="1" applyProtection="1">
      <alignment horizontal="left" vertical="center"/>
    </xf>
    <xf numFmtId="0" fontId="13" fillId="2" borderId="1" xfId="0" applyFont="1" applyFill="1" applyBorder="1" applyAlignment="1" applyProtection="1">
      <alignment horizontal="center" vertical="top"/>
    </xf>
    <xf numFmtId="0" fontId="13" fillId="5" borderId="0" xfId="0" applyFont="1" applyFill="1" applyBorder="1" applyAlignment="1" applyProtection="1">
      <alignment vertical="top"/>
    </xf>
    <xf numFmtId="0" fontId="13" fillId="6" borderId="1" xfId="0" applyFont="1" applyFill="1" applyBorder="1" applyAlignment="1" applyProtection="1">
      <alignment horizontal="center" vertical="top"/>
    </xf>
    <xf numFmtId="0" fontId="13" fillId="6" borderId="1" xfId="0" applyFont="1" applyFill="1" applyBorder="1" applyAlignment="1" applyProtection="1">
      <alignment vertical="top"/>
    </xf>
    <xf numFmtId="0" fontId="13" fillId="6" borderId="0" xfId="0" applyFont="1" applyFill="1" applyBorder="1" applyAlignment="1" applyProtection="1">
      <alignment vertical="top"/>
    </xf>
    <xf numFmtId="0" fontId="13" fillId="3" borderId="1" xfId="0" applyFont="1" applyFill="1" applyBorder="1" applyAlignment="1" applyProtection="1">
      <alignment horizontal="center" vertical="top"/>
    </xf>
    <xf numFmtId="0" fontId="13" fillId="3" borderId="0" xfId="0" applyFont="1" applyFill="1" applyBorder="1" applyAlignment="1" applyProtection="1">
      <alignment vertical="top"/>
    </xf>
    <xf numFmtId="1" fontId="13" fillId="3" borderId="3" xfId="0" applyNumberFormat="1" applyFont="1" applyFill="1" applyBorder="1" applyAlignment="1" applyProtection="1">
      <alignment horizontal="justify" vertical="center" wrapText="1"/>
    </xf>
    <xf numFmtId="0" fontId="2" fillId="0" borderId="4"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13" fillId="3" borderId="1" xfId="0" applyFont="1" applyFill="1" applyBorder="1" applyAlignment="1">
      <alignment horizontal="center" vertical="center" wrapText="1"/>
    </xf>
    <xf numFmtId="0" fontId="13" fillId="0" borderId="6" xfId="0" applyFont="1" applyBorder="1" applyAlignment="1">
      <alignment horizontal="left" vertical="center" wrapText="1"/>
    </xf>
    <xf numFmtId="0" fontId="13" fillId="3" borderId="6" xfId="0" applyFont="1" applyFill="1" applyBorder="1" applyAlignment="1">
      <alignment horizontal="left" vertical="center" wrapText="1"/>
    </xf>
    <xf numFmtId="0" fontId="4" fillId="0" borderId="1" xfId="0" applyFont="1" applyBorder="1"/>
    <xf numFmtId="0" fontId="2" fillId="3" borderId="2" xfId="0" applyFont="1" applyFill="1" applyBorder="1" applyAlignment="1">
      <alignment vertical="center" wrapText="1"/>
    </xf>
    <xf numFmtId="0" fontId="12" fillId="0" borderId="0" xfId="0" applyFont="1" applyAlignment="1">
      <alignment horizontal="center"/>
    </xf>
    <xf numFmtId="0" fontId="13" fillId="0" borderId="1" xfId="0" applyFont="1" applyFill="1" applyBorder="1" applyAlignment="1">
      <alignment vertical="center" wrapText="1"/>
    </xf>
    <xf numFmtId="0" fontId="13" fillId="0" borderId="1" xfId="0" applyFont="1" applyFill="1" applyBorder="1" applyAlignment="1" applyProtection="1">
      <alignment vertical="center" wrapText="1"/>
    </xf>
    <xf numFmtId="0" fontId="13" fillId="0"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1" fontId="13" fillId="3" borderId="3" xfId="0" applyNumberFormat="1" applyFont="1" applyFill="1" applyBorder="1" applyAlignment="1" applyProtection="1">
      <alignment horizontal="center" vertical="center" wrapText="1"/>
    </xf>
    <xf numFmtId="1" fontId="19" fillId="3" borderId="3" xfId="0" applyNumberFormat="1" applyFont="1" applyFill="1" applyBorder="1" applyAlignment="1" applyProtection="1">
      <alignment vertical="center" wrapText="1"/>
    </xf>
    <xf numFmtId="0" fontId="13" fillId="3" borderId="1" xfId="0" applyFont="1" applyFill="1" applyBorder="1" applyAlignment="1">
      <alignment horizontal="left" vertical="center" wrapText="1"/>
    </xf>
    <xf numFmtId="0" fontId="13" fillId="7" borderId="1" xfId="0" applyFont="1" applyFill="1" applyBorder="1" applyAlignment="1" applyProtection="1">
      <alignment vertical="top"/>
    </xf>
    <xf numFmtId="0" fontId="13" fillId="7" borderId="1" xfId="0" applyFont="1" applyFill="1" applyBorder="1" applyAlignment="1">
      <alignment horizontal="left" vertical="center" wrapText="1"/>
    </xf>
    <xf numFmtId="0" fontId="13" fillId="8" borderId="1" xfId="0" applyFont="1" applyFill="1" applyBorder="1" applyAlignment="1" applyProtection="1">
      <alignment vertical="top"/>
    </xf>
    <xf numFmtId="0" fontId="13" fillId="8" borderId="1" xfId="0" applyFont="1" applyFill="1" applyBorder="1" applyAlignment="1">
      <alignment horizontal="left" vertical="center" wrapText="1"/>
    </xf>
    <xf numFmtId="0" fontId="13" fillId="8" borderId="1" xfId="0" applyFont="1" applyFill="1" applyBorder="1" applyAlignment="1">
      <alignment vertical="top"/>
    </xf>
    <xf numFmtId="0" fontId="13" fillId="3" borderId="2" xfId="0" applyFont="1" applyFill="1" applyBorder="1" applyAlignment="1">
      <alignment vertical="center" wrapText="1"/>
    </xf>
    <xf numFmtId="0" fontId="2" fillId="9" borderId="1" xfId="0" applyFont="1" applyFill="1" applyBorder="1" applyAlignment="1">
      <alignment vertical="center" wrapText="1"/>
    </xf>
    <xf numFmtId="0" fontId="13" fillId="8" borderId="1" xfId="0" applyFont="1" applyFill="1" applyBorder="1" applyAlignment="1" applyProtection="1">
      <alignment horizontal="left" vertical="center"/>
    </xf>
    <xf numFmtId="0" fontId="13" fillId="8" borderId="2" xfId="0" applyFont="1" applyFill="1" applyBorder="1" applyAlignment="1">
      <alignment vertical="center" wrapText="1"/>
    </xf>
    <xf numFmtId="1" fontId="13" fillId="8" borderId="3" xfId="0" applyNumberFormat="1" applyFont="1" applyFill="1" applyBorder="1" applyAlignment="1" applyProtection="1">
      <alignment horizontal="left" vertical="center" wrapText="1"/>
    </xf>
    <xf numFmtId="49" fontId="4" fillId="0" borderId="0" xfId="0" applyNumberFormat="1" applyFont="1" applyFill="1" applyBorder="1" applyAlignment="1"/>
    <xf numFmtId="0" fontId="21" fillId="0" borderId="0" xfId="0" applyFont="1" applyAlignment="1"/>
    <xf numFmtId="0" fontId="22" fillId="0" borderId="0" xfId="0" applyFont="1" applyAlignment="1"/>
    <xf numFmtId="0" fontId="23" fillId="0" borderId="0" xfId="0" applyFont="1" applyAlignment="1"/>
    <xf numFmtId="0" fontId="21" fillId="0" borderId="0" xfId="0" applyFont="1" applyAlignment="1">
      <alignment horizontal="right"/>
    </xf>
    <xf numFmtId="0" fontId="6" fillId="0" borderId="1" xfId="0" applyFont="1" applyBorder="1" applyAlignment="1">
      <alignment horizontal="left"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11" fillId="0" borderId="8" xfId="0" applyFont="1" applyBorder="1" applyAlignment="1">
      <alignment horizontal="center" vertical="center"/>
    </xf>
    <xf numFmtId="0" fontId="12" fillId="0" borderId="0" xfId="0" applyFont="1" applyAlignment="1">
      <alignment horizontal="center"/>
    </xf>
    <xf numFmtId="0" fontId="16" fillId="0" borderId="4" xfId="0" applyFont="1" applyBorder="1" applyAlignment="1">
      <alignment horizontal="left" vertical="center"/>
    </xf>
    <xf numFmtId="0" fontId="18" fillId="0" borderId="7" xfId="0" applyFont="1" applyBorder="1"/>
    <xf numFmtId="0" fontId="18" fillId="0" borderId="9" xfId="0" applyFont="1" applyBorder="1"/>
    <xf numFmtId="0" fontId="16" fillId="0" borderId="1" xfId="0" applyFont="1" applyBorder="1" applyAlignment="1">
      <alignment horizontal="left" vertical="center" wrapText="1"/>
    </xf>
    <xf numFmtId="0" fontId="12" fillId="0" borderId="0" xfId="0" applyFont="1" applyAlignment="1"/>
    <xf numFmtId="0" fontId="2" fillId="0" borderId="7" xfId="0" applyFont="1" applyBorder="1"/>
    <xf numFmtId="0" fontId="2" fillId="0" borderId="9" xfId="0" applyFont="1" applyBorder="1"/>
    <xf numFmtId="0" fontId="25" fillId="10" borderId="1" xfId="2" applyFont="1" applyFill="1" applyBorder="1" applyAlignment="1">
      <alignment horizontal="center" vertical="center" wrapText="1"/>
    </xf>
    <xf numFmtId="0" fontId="4" fillId="10" borderId="10" xfId="2" applyFont="1" applyFill="1" applyBorder="1" applyAlignment="1">
      <alignment horizontal="center" vertical="center" wrapText="1"/>
    </xf>
    <xf numFmtId="0" fontId="4" fillId="10" borderId="11" xfId="2" applyFont="1" applyFill="1" applyBorder="1" applyAlignment="1">
      <alignment horizontal="center" vertical="center" wrapText="1"/>
    </xf>
    <xf numFmtId="0" fontId="24" fillId="0" borderId="0" xfId="2"/>
    <xf numFmtId="0" fontId="4" fillId="10" borderId="1" xfId="2" applyFont="1" applyFill="1" applyBorder="1" applyAlignment="1">
      <alignment horizontal="center" vertical="center" wrapText="1"/>
    </xf>
    <xf numFmtId="0" fontId="4" fillId="10" borderId="1" xfId="2" applyFont="1" applyFill="1" applyBorder="1" applyAlignment="1">
      <alignment horizontal="center" vertical="center" wrapText="1"/>
    </xf>
    <xf numFmtId="0" fontId="4" fillId="10" borderId="12" xfId="2" applyFont="1" applyFill="1" applyBorder="1" applyAlignment="1">
      <alignment horizontal="center" vertical="center" wrapText="1"/>
    </xf>
    <xf numFmtId="0" fontId="26" fillId="0" borderId="1" xfId="2" applyFont="1" applyBorder="1" applyAlignment="1">
      <alignment horizontal="center" vertical="center" wrapText="1"/>
    </xf>
    <xf numFmtId="0" fontId="27" fillId="0" borderId="1" xfId="2" applyFont="1" applyBorder="1" applyAlignment="1">
      <alignment vertical="top" wrapText="1"/>
    </xf>
    <xf numFmtId="2" fontId="4" fillId="0" borderId="1" xfId="2" applyNumberFormat="1" applyFont="1" applyBorder="1" applyAlignment="1">
      <alignment horizontal="center" vertical="center" wrapText="1"/>
    </xf>
    <xf numFmtId="183" fontId="27" fillId="0" borderId="1" xfId="2" applyNumberFormat="1" applyFont="1" applyBorder="1" applyAlignment="1">
      <alignment vertical="top" wrapText="1"/>
    </xf>
    <xf numFmtId="183" fontId="27" fillId="0" borderId="12" xfId="2" applyNumberFormat="1" applyFont="1" applyBorder="1" applyAlignment="1">
      <alignment vertical="top" wrapText="1"/>
    </xf>
    <xf numFmtId="183" fontId="27" fillId="0" borderId="1" xfId="2" applyNumberFormat="1" applyFont="1" applyBorder="1" applyAlignment="1">
      <alignment horizontal="right" vertical="top" wrapText="1"/>
    </xf>
    <xf numFmtId="183" fontId="27" fillId="0" borderId="12" xfId="2" applyNumberFormat="1" applyFont="1" applyBorder="1" applyAlignment="1">
      <alignment horizontal="right" vertical="top" wrapText="1"/>
    </xf>
    <xf numFmtId="0" fontId="27" fillId="0" borderId="13" xfId="2" applyFont="1" applyBorder="1" applyAlignment="1">
      <alignment vertical="top" wrapText="1"/>
    </xf>
    <xf numFmtId="2" fontId="4" fillId="0" borderId="13" xfId="2" applyNumberFormat="1" applyFont="1" applyBorder="1" applyAlignment="1">
      <alignment horizontal="center" vertical="center" wrapText="1"/>
    </xf>
    <xf numFmtId="183" fontId="27" fillId="0" borderId="13" xfId="2" applyNumberFormat="1" applyFont="1" applyBorder="1" applyAlignment="1">
      <alignment vertical="top" wrapText="1"/>
    </xf>
    <xf numFmtId="183" fontId="27" fillId="0" borderId="14" xfId="2" applyNumberFormat="1" applyFont="1" applyBorder="1" applyAlignment="1">
      <alignment vertical="top" wrapText="1"/>
    </xf>
    <xf numFmtId="0" fontId="26" fillId="0" borderId="0" xfId="2" applyFont="1" applyBorder="1" applyAlignment="1">
      <alignment horizontal="center" vertical="center" wrapText="1"/>
    </xf>
    <xf numFmtId="0" fontId="27" fillId="0" borderId="0" xfId="2" applyFont="1" applyBorder="1" applyAlignment="1">
      <alignment vertical="top" wrapText="1"/>
    </xf>
    <xf numFmtId="2" fontId="4" fillId="0" borderId="0" xfId="2" applyNumberFormat="1" applyFont="1" applyBorder="1" applyAlignment="1">
      <alignment horizontal="center" vertical="center" wrapText="1"/>
    </xf>
    <xf numFmtId="183" fontId="27" fillId="0" borderId="0" xfId="2" applyNumberFormat="1" applyFont="1" applyBorder="1" applyAlignment="1">
      <alignment vertical="top" wrapText="1"/>
    </xf>
    <xf numFmtId="0" fontId="28" fillId="0" borderId="0" xfId="2" applyFont="1"/>
    <xf numFmtId="0" fontId="27" fillId="0" borderId="0" xfId="2" applyFont="1" applyBorder="1" applyAlignment="1">
      <alignment horizontal="center" vertical="top" wrapText="1"/>
    </xf>
    <xf numFmtId="8" fontId="27" fillId="0" borderId="0" xfId="2" applyNumberFormat="1" applyFont="1" applyBorder="1" applyAlignment="1">
      <alignment vertical="top" wrapText="1"/>
    </xf>
    <xf numFmtId="0" fontId="29" fillId="0" borderId="0" xfId="2" applyFont="1"/>
    <xf numFmtId="0" fontId="29" fillId="0" borderId="0" xfId="2" applyFont="1" applyAlignment="1">
      <alignment vertical="top" wrapText="1"/>
    </xf>
    <xf numFmtId="0" fontId="29" fillId="0" borderId="0" xfId="2" applyFont="1" applyAlignment="1">
      <alignment vertical="top"/>
    </xf>
    <xf numFmtId="0" fontId="29" fillId="0" borderId="0" xfId="2" applyFont="1" applyAlignment="1">
      <alignment horizontal="left" vertical="top" wrapText="1"/>
    </xf>
    <xf numFmtId="0" fontId="29" fillId="0" borderId="0" xfId="2" applyFont="1" applyAlignment="1">
      <alignment horizontal="left" vertical="top"/>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19050</xdr:colOff>
      <xdr:row>0</xdr:row>
      <xdr:rowOff>1143000</xdr:rowOff>
    </xdr:to>
    <xdr:pic>
      <xdr:nvPicPr>
        <xdr:cNvPr id="202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10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3552825</xdr:colOff>
      <xdr:row>7</xdr:row>
      <xdr:rowOff>28575</xdr:rowOff>
    </xdr:to>
    <xdr:pic>
      <xdr:nvPicPr>
        <xdr:cNvPr id="715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870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3</xdr:col>
      <xdr:colOff>3495675</xdr:colOff>
      <xdr:row>7</xdr:row>
      <xdr:rowOff>28575</xdr:rowOff>
    </xdr:to>
    <xdr:pic>
      <xdr:nvPicPr>
        <xdr:cNvPr id="715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299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3505200</xdr:colOff>
      <xdr:row>7</xdr:row>
      <xdr:rowOff>28575</xdr:rowOff>
    </xdr:to>
    <xdr:pic>
      <xdr:nvPicPr>
        <xdr:cNvPr id="803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39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3581400</xdr:colOff>
      <xdr:row>7</xdr:row>
      <xdr:rowOff>28575</xdr:rowOff>
    </xdr:to>
    <xdr:pic>
      <xdr:nvPicPr>
        <xdr:cNvPr id="905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9156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4</xdr:col>
      <xdr:colOff>0</xdr:colOff>
      <xdr:row>7</xdr:row>
      <xdr:rowOff>28575</xdr:rowOff>
    </xdr:to>
    <xdr:pic>
      <xdr:nvPicPr>
        <xdr:cNvPr id="1621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9442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3571875</xdr:colOff>
      <xdr:row>7</xdr:row>
      <xdr:rowOff>28575</xdr:rowOff>
    </xdr:to>
    <xdr:pic>
      <xdr:nvPicPr>
        <xdr:cNvPr id="1012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9061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xdr:row>
      <xdr:rowOff>0</xdr:rowOff>
    </xdr:from>
    <xdr:to>
      <xdr:col>4</xdr:col>
      <xdr:colOff>0</xdr:colOff>
      <xdr:row>19</xdr:row>
      <xdr:rowOff>9525</xdr:rowOff>
    </xdr:to>
    <xdr:pic>
      <xdr:nvPicPr>
        <xdr:cNvPr id="1012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3100"/>
          <a:ext cx="109442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3600450</xdr:colOff>
      <xdr:row>7</xdr:row>
      <xdr:rowOff>28575</xdr:rowOff>
    </xdr:to>
    <xdr:pic>
      <xdr:nvPicPr>
        <xdr:cNvPr id="14167"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9347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3571875</xdr:colOff>
      <xdr:row>7</xdr:row>
      <xdr:rowOff>28575</xdr:rowOff>
    </xdr:to>
    <xdr:pic>
      <xdr:nvPicPr>
        <xdr:cNvPr id="15191"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9061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3590925</xdr:colOff>
      <xdr:row>7</xdr:row>
      <xdr:rowOff>28575</xdr:rowOff>
    </xdr:to>
    <xdr:pic>
      <xdr:nvPicPr>
        <xdr:cNvPr id="2235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9251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3533775</xdr:colOff>
      <xdr:row>7</xdr:row>
      <xdr:rowOff>28575</xdr:rowOff>
    </xdr:to>
    <xdr:pic>
      <xdr:nvPicPr>
        <xdr:cNvPr id="1942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68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3</xdr:col>
      <xdr:colOff>3495675</xdr:colOff>
      <xdr:row>7</xdr:row>
      <xdr:rowOff>28575</xdr:rowOff>
    </xdr:to>
    <xdr:pic>
      <xdr:nvPicPr>
        <xdr:cNvPr id="1942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299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3552825</xdr:colOff>
      <xdr:row>7</xdr:row>
      <xdr:rowOff>28575</xdr:rowOff>
    </xdr:to>
    <xdr:pic>
      <xdr:nvPicPr>
        <xdr:cNvPr id="2338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870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2266950</xdr:colOff>
      <xdr:row>5</xdr:row>
      <xdr:rowOff>114300</xdr:rowOff>
    </xdr:to>
    <xdr:pic>
      <xdr:nvPicPr>
        <xdr:cNvPr id="3971"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583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3571875</xdr:colOff>
      <xdr:row>7</xdr:row>
      <xdr:rowOff>28575</xdr:rowOff>
    </xdr:to>
    <xdr:pic>
      <xdr:nvPicPr>
        <xdr:cNvPr id="23600"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9061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3600450</xdr:colOff>
      <xdr:row>7</xdr:row>
      <xdr:rowOff>28575</xdr:rowOff>
    </xdr:to>
    <xdr:pic>
      <xdr:nvPicPr>
        <xdr:cNvPr id="599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9347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3533775</xdr:colOff>
      <xdr:row>7</xdr:row>
      <xdr:rowOff>28575</xdr:rowOff>
    </xdr:to>
    <xdr:pic>
      <xdr:nvPicPr>
        <xdr:cNvPr id="11101"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68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3524250</xdr:colOff>
      <xdr:row>7</xdr:row>
      <xdr:rowOff>28575</xdr:rowOff>
    </xdr:to>
    <xdr:pic>
      <xdr:nvPicPr>
        <xdr:cNvPr id="1826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585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3552825</xdr:colOff>
      <xdr:row>7</xdr:row>
      <xdr:rowOff>28575</xdr:rowOff>
    </xdr:to>
    <xdr:pic>
      <xdr:nvPicPr>
        <xdr:cNvPr id="1723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870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3495675</xdr:colOff>
      <xdr:row>7</xdr:row>
      <xdr:rowOff>28575</xdr:rowOff>
    </xdr:to>
    <xdr:pic>
      <xdr:nvPicPr>
        <xdr:cNvPr id="298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299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3552825</xdr:colOff>
      <xdr:row>7</xdr:row>
      <xdr:rowOff>28575</xdr:rowOff>
    </xdr:to>
    <xdr:pic>
      <xdr:nvPicPr>
        <xdr:cNvPr id="497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870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3533775</xdr:colOff>
      <xdr:row>7</xdr:row>
      <xdr:rowOff>28575</xdr:rowOff>
    </xdr:to>
    <xdr:pic>
      <xdr:nvPicPr>
        <xdr:cNvPr id="1212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0868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zoomScale="95" zoomScaleNormal="95" workbookViewId="0">
      <selection activeCell="B6" sqref="B6"/>
    </sheetView>
  </sheetViews>
  <sheetFormatPr baseColWidth="10" defaultRowHeight="15" x14ac:dyDescent="0.25"/>
  <cols>
    <col min="1" max="1" width="15.7109375" style="161" customWidth="1"/>
    <col min="2" max="2" width="29.85546875" style="161" customWidth="1"/>
    <col min="3" max="3" width="13.42578125" style="161" customWidth="1"/>
    <col min="4" max="4" width="11.140625" style="161" customWidth="1"/>
    <col min="5" max="5" width="12.42578125" style="161" customWidth="1"/>
    <col min="6" max="6" width="10.7109375" style="161" customWidth="1"/>
    <col min="7" max="7" width="12" style="161" customWidth="1"/>
    <col min="8" max="8" width="11.42578125" style="161"/>
    <col min="9" max="9" width="15.140625" style="161" customWidth="1"/>
    <col min="10" max="10" width="15.5703125" style="161" customWidth="1"/>
    <col min="11" max="16384" width="11.42578125" style="161"/>
  </cols>
  <sheetData>
    <row r="1" spans="1:10" ht="15" customHeight="1" x14ac:dyDescent="0.25">
      <c r="A1" s="158" t="s">
        <v>3566</v>
      </c>
      <c r="B1" s="159" t="s">
        <v>10</v>
      </c>
      <c r="C1" s="159" t="s">
        <v>3567</v>
      </c>
      <c r="D1" s="159"/>
      <c r="E1" s="159" t="s">
        <v>3568</v>
      </c>
      <c r="F1" s="159"/>
      <c r="G1" s="159" t="s">
        <v>3569</v>
      </c>
      <c r="H1" s="159"/>
      <c r="I1" s="159" t="s">
        <v>3570</v>
      </c>
      <c r="J1" s="160"/>
    </row>
    <row r="2" spans="1:10" ht="40.5" customHeight="1" x14ac:dyDescent="0.25">
      <c r="A2" s="158"/>
      <c r="B2" s="162"/>
      <c r="C2" s="163" t="s">
        <v>3571</v>
      </c>
      <c r="D2" s="163" t="s">
        <v>3572</v>
      </c>
      <c r="E2" s="163" t="s">
        <v>3571</v>
      </c>
      <c r="F2" s="163" t="s">
        <v>3572</v>
      </c>
      <c r="G2" s="163" t="s">
        <v>3571</v>
      </c>
      <c r="H2" s="163" t="s">
        <v>3572</v>
      </c>
      <c r="I2" s="163" t="s">
        <v>3571</v>
      </c>
      <c r="J2" s="164" t="s">
        <v>3572</v>
      </c>
    </row>
    <row r="3" spans="1:10" x14ac:dyDescent="0.25">
      <c r="A3" s="165">
        <v>2014</v>
      </c>
      <c r="B3" s="166" t="s">
        <v>3573</v>
      </c>
      <c r="C3" s="167">
        <v>0</v>
      </c>
      <c r="D3" s="167">
        <v>0</v>
      </c>
      <c r="E3" s="167"/>
      <c r="F3" s="167"/>
      <c r="G3" s="167"/>
      <c r="H3" s="167"/>
      <c r="I3" s="168"/>
      <c r="J3" s="169"/>
    </row>
    <row r="4" spans="1:10" x14ac:dyDescent="0.25">
      <c r="A4" s="165">
        <v>2014</v>
      </c>
      <c r="B4" s="166" t="s">
        <v>3574</v>
      </c>
      <c r="C4" s="167">
        <v>0</v>
      </c>
      <c r="D4" s="167">
        <v>0</v>
      </c>
      <c r="E4" s="167"/>
      <c r="F4" s="167"/>
      <c r="G4" s="167"/>
      <c r="H4" s="167"/>
      <c r="I4" s="168"/>
      <c r="J4" s="169"/>
    </row>
    <row r="5" spans="1:10" x14ac:dyDescent="0.25">
      <c r="A5" s="165">
        <v>2014</v>
      </c>
      <c r="B5" s="166" t="s">
        <v>3575</v>
      </c>
      <c r="C5" s="167">
        <v>0</v>
      </c>
      <c r="D5" s="167">
        <v>0</v>
      </c>
      <c r="E5" s="167"/>
      <c r="F5" s="167"/>
      <c r="G5" s="167"/>
      <c r="H5" s="167"/>
      <c r="I5" s="168"/>
      <c r="J5" s="169"/>
    </row>
    <row r="6" spans="1:10" x14ac:dyDescent="0.25">
      <c r="A6" s="165">
        <v>2014</v>
      </c>
      <c r="B6" s="166" t="s">
        <v>3576</v>
      </c>
      <c r="C6" s="167">
        <v>0</v>
      </c>
      <c r="D6" s="167">
        <v>0</v>
      </c>
      <c r="E6" s="167"/>
      <c r="F6" s="167"/>
      <c r="G6" s="167"/>
      <c r="H6" s="167"/>
      <c r="I6" s="168"/>
      <c r="J6" s="169"/>
    </row>
    <row r="7" spans="1:10" x14ac:dyDescent="0.25">
      <c r="A7" s="165">
        <v>2014</v>
      </c>
      <c r="B7" s="166" t="s">
        <v>3577</v>
      </c>
      <c r="C7" s="167">
        <v>0</v>
      </c>
      <c r="D7" s="167">
        <v>0</v>
      </c>
      <c r="E7" s="167"/>
      <c r="F7" s="167"/>
      <c r="G7" s="167"/>
      <c r="H7" s="167"/>
      <c r="I7" s="168"/>
      <c r="J7" s="169"/>
    </row>
    <row r="8" spans="1:10" x14ac:dyDescent="0.25">
      <c r="A8" s="165">
        <v>2014</v>
      </c>
      <c r="B8" s="166" t="s">
        <v>3578</v>
      </c>
      <c r="C8" s="167">
        <v>0</v>
      </c>
      <c r="D8" s="167">
        <v>0</v>
      </c>
      <c r="E8" s="167"/>
      <c r="F8" s="167"/>
      <c r="G8" s="167"/>
      <c r="H8" s="167"/>
      <c r="I8" s="168"/>
      <c r="J8" s="169"/>
    </row>
    <row r="9" spans="1:10" x14ac:dyDescent="0.25">
      <c r="A9" s="165">
        <v>2014</v>
      </c>
      <c r="B9" s="166" t="s">
        <v>3579</v>
      </c>
      <c r="C9" s="167">
        <v>0</v>
      </c>
      <c r="D9" s="167">
        <v>0</v>
      </c>
      <c r="E9" s="167"/>
      <c r="F9" s="167"/>
      <c r="G9" s="167"/>
      <c r="H9" s="167"/>
      <c r="I9" s="168"/>
      <c r="J9" s="169"/>
    </row>
    <row r="10" spans="1:10" x14ac:dyDescent="0.25">
      <c r="A10" s="165">
        <v>2014</v>
      </c>
      <c r="B10" s="166" t="s">
        <v>3580</v>
      </c>
      <c r="C10" s="167">
        <v>0</v>
      </c>
      <c r="D10" s="167">
        <v>0</v>
      </c>
      <c r="E10" s="167"/>
      <c r="F10" s="167"/>
      <c r="G10" s="167"/>
      <c r="H10" s="167"/>
      <c r="I10" s="168"/>
      <c r="J10" s="169"/>
    </row>
    <row r="11" spans="1:10" x14ac:dyDescent="0.25">
      <c r="A11" s="165">
        <v>2014</v>
      </c>
      <c r="B11" s="166" t="s">
        <v>3581</v>
      </c>
      <c r="C11" s="167">
        <v>0</v>
      </c>
      <c r="D11" s="167">
        <v>0</v>
      </c>
      <c r="E11" s="167"/>
      <c r="F11" s="167"/>
      <c r="G11" s="167"/>
      <c r="H11" s="167"/>
      <c r="I11" s="168"/>
      <c r="J11" s="169"/>
    </row>
    <row r="12" spans="1:10" x14ac:dyDescent="0.25">
      <c r="A12" s="165">
        <v>2014</v>
      </c>
      <c r="B12" s="166" t="s">
        <v>3582</v>
      </c>
      <c r="C12" s="167">
        <v>0</v>
      </c>
      <c r="D12" s="167">
        <v>0</v>
      </c>
      <c r="E12" s="167"/>
      <c r="F12" s="167"/>
      <c r="G12" s="167"/>
      <c r="H12" s="167"/>
      <c r="I12" s="168"/>
      <c r="J12" s="169"/>
    </row>
    <row r="13" spans="1:10" x14ac:dyDescent="0.25">
      <c r="A13" s="165">
        <v>2014</v>
      </c>
      <c r="B13" s="166" t="s">
        <v>3583</v>
      </c>
      <c r="C13" s="167">
        <v>0</v>
      </c>
      <c r="D13" s="167">
        <v>0</v>
      </c>
      <c r="E13" s="167"/>
      <c r="F13" s="167"/>
      <c r="G13" s="167"/>
      <c r="H13" s="167"/>
      <c r="I13" s="168"/>
      <c r="J13" s="169"/>
    </row>
    <row r="14" spans="1:10" x14ac:dyDescent="0.25">
      <c r="A14" s="165">
        <v>2014</v>
      </c>
      <c r="B14" s="166" t="s">
        <v>3584</v>
      </c>
      <c r="C14" s="167">
        <v>0</v>
      </c>
      <c r="D14" s="167">
        <v>0</v>
      </c>
      <c r="E14" s="167"/>
      <c r="F14" s="167"/>
      <c r="G14" s="167"/>
      <c r="H14" s="167"/>
      <c r="I14" s="168"/>
      <c r="J14" s="169"/>
    </row>
    <row r="15" spans="1:10" x14ac:dyDescent="0.25">
      <c r="A15" s="165">
        <v>2014</v>
      </c>
      <c r="B15" s="166" t="s">
        <v>3585</v>
      </c>
      <c r="C15" s="167">
        <v>0</v>
      </c>
      <c r="D15" s="167">
        <v>0</v>
      </c>
      <c r="E15" s="167"/>
      <c r="F15" s="167"/>
      <c r="G15" s="167"/>
      <c r="H15" s="167"/>
      <c r="I15" s="168"/>
      <c r="J15" s="169"/>
    </row>
    <row r="16" spans="1:10" x14ac:dyDescent="0.25">
      <c r="A16" s="165">
        <v>2014</v>
      </c>
      <c r="B16" s="166" t="s">
        <v>3586</v>
      </c>
      <c r="C16" s="167">
        <v>0</v>
      </c>
      <c r="D16" s="167">
        <v>0</v>
      </c>
      <c r="E16" s="167"/>
      <c r="F16" s="167"/>
      <c r="G16" s="167"/>
      <c r="H16" s="167"/>
      <c r="I16" s="168"/>
      <c r="J16" s="169"/>
    </row>
    <row r="17" spans="1:10" x14ac:dyDescent="0.25">
      <c r="A17" s="165">
        <v>2014</v>
      </c>
      <c r="B17" s="166" t="s">
        <v>3587</v>
      </c>
      <c r="C17" s="167">
        <v>0</v>
      </c>
      <c r="D17" s="167">
        <v>0</v>
      </c>
      <c r="E17" s="167"/>
      <c r="F17" s="167"/>
      <c r="G17" s="167"/>
      <c r="H17" s="167"/>
      <c r="I17" s="170"/>
      <c r="J17" s="171"/>
    </row>
    <row r="18" spans="1:10" x14ac:dyDescent="0.25">
      <c r="A18" s="165">
        <v>2014</v>
      </c>
      <c r="B18" s="166" t="s">
        <v>3588</v>
      </c>
      <c r="C18" s="167">
        <v>0</v>
      </c>
      <c r="D18" s="167">
        <v>0</v>
      </c>
      <c r="E18" s="167"/>
      <c r="F18" s="167"/>
      <c r="G18" s="167"/>
      <c r="H18" s="167"/>
      <c r="I18" s="168"/>
      <c r="J18" s="169"/>
    </row>
    <row r="19" spans="1:10" x14ac:dyDescent="0.25">
      <c r="A19" s="165">
        <v>2014</v>
      </c>
      <c r="B19" s="166" t="s">
        <v>3589</v>
      </c>
      <c r="C19" s="167">
        <v>0</v>
      </c>
      <c r="D19" s="167">
        <v>0</v>
      </c>
      <c r="E19" s="167"/>
      <c r="F19" s="167"/>
      <c r="G19" s="167"/>
      <c r="H19" s="167"/>
      <c r="I19" s="170"/>
      <c r="J19" s="171"/>
    </row>
    <row r="20" spans="1:10" x14ac:dyDescent="0.25">
      <c r="A20" s="165">
        <v>2014</v>
      </c>
      <c r="B20" s="166" t="s">
        <v>3590</v>
      </c>
      <c r="C20" s="167">
        <v>0</v>
      </c>
      <c r="D20" s="167">
        <v>0</v>
      </c>
      <c r="E20" s="167"/>
      <c r="F20" s="167"/>
      <c r="G20" s="167"/>
      <c r="H20" s="167"/>
      <c r="I20" s="168"/>
      <c r="J20" s="169"/>
    </row>
    <row r="21" spans="1:10" ht="15.75" thickBot="1" x14ac:dyDescent="0.3">
      <c r="A21" s="165">
        <v>2014</v>
      </c>
      <c r="B21" s="172" t="s">
        <v>3591</v>
      </c>
      <c r="C21" s="173">
        <v>0</v>
      </c>
      <c r="D21" s="173">
        <v>0</v>
      </c>
      <c r="E21" s="173"/>
      <c r="F21" s="173"/>
      <c r="G21" s="173"/>
      <c r="H21" s="173"/>
      <c r="I21" s="174"/>
      <c r="J21" s="175"/>
    </row>
    <row r="22" spans="1:10" x14ac:dyDescent="0.25">
      <c r="A22" s="176"/>
      <c r="B22" s="177"/>
      <c r="C22" s="178"/>
      <c r="D22" s="178"/>
      <c r="E22" s="178"/>
      <c r="F22" s="178"/>
      <c r="G22" s="178"/>
      <c r="H22" s="178"/>
      <c r="I22" s="179"/>
      <c r="J22" s="179"/>
    </row>
    <row r="23" spans="1:10" x14ac:dyDescent="0.25">
      <c r="A23" s="180"/>
      <c r="B23" s="181" t="s">
        <v>3592</v>
      </c>
      <c r="C23" s="181"/>
      <c r="D23" s="181"/>
      <c r="E23" s="181"/>
      <c r="F23" s="178"/>
      <c r="G23" s="178"/>
      <c r="H23" s="178"/>
      <c r="I23" s="182"/>
      <c r="J23" s="182"/>
    </row>
    <row r="24" spans="1:10" x14ac:dyDescent="0.25">
      <c r="A24" s="180"/>
      <c r="B24" s="183" t="s">
        <v>3593</v>
      </c>
      <c r="C24" s="183"/>
      <c r="D24" s="183"/>
      <c r="E24" s="183"/>
      <c r="F24" s="183"/>
      <c r="G24" s="183"/>
      <c r="H24" s="183"/>
      <c r="I24" s="183"/>
      <c r="J24" s="183"/>
    </row>
    <row r="25" spans="1:10" x14ac:dyDescent="0.25">
      <c r="A25" s="184"/>
      <c r="B25" s="185" t="s">
        <v>3594</v>
      </c>
      <c r="C25" s="185"/>
      <c r="D25" s="185"/>
      <c r="E25" s="183"/>
      <c r="F25" s="183"/>
      <c r="G25" s="183"/>
      <c r="H25" s="183"/>
      <c r="I25" s="183"/>
      <c r="J25" s="183"/>
    </row>
    <row r="26" spans="1:10" ht="30.75" customHeight="1" x14ac:dyDescent="0.25">
      <c r="A26" s="185"/>
      <c r="B26" s="186" t="s">
        <v>3595</v>
      </c>
      <c r="C26" s="187"/>
      <c r="D26" s="187"/>
      <c r="E26" s="187"/>
      <c r="F26" s="187"/>
      <c r="G26" s="187"/>
      <c r="H26" s="187"/>
      <c r="I26" s="187"/>
      <c r="J26" s="187"/>
    </row>
  </sheetData>
  <mergeCells count="8">
    <mergeCell ref="B23:E23"/>
    <mergeCell ref="B26:J26"/>
    <mergeCell ref="A1:A2"/>
    <mergeCell ref="B1:B2"/>
    <mergeCell ref="C1:D1"/>
    <mergeCell ref="E1:F1"/>
    <mergeCell ref="G1:H1"/>
    <mergeCell ref="I1:J1"/>
  </mergeCells>
  <printOptions horizontalCentered="1"/>
  <pageMargins left="1.1023622047244095" right="0.70866141732283472" top="1.83" bottom="0.74803149606299213" header="0" footer="0.31496062992125984"/>
  <pageSetup paperSize="5" orientation="landscape" horizontalDpi="200" verticalDpi="200" r:id="rId1"/>
  <headerFooter>
    <oddHeader xml:space="preserve">&amp;L
&amp;G&amp;C
Articulo 18, Fracción IX, Presupuesto destinado a los mercados públicos en la Delegación 
</oddHeader>
    <oddFooter>&amp;CA18FIX_2014_1er_DGODU&amp;R&amp;P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61"/>
  <sheetViews>
    <sheetView topLeftCell="A13" zoomScaleNormal="100" workbookViewId="0">
      <pane ySplit="3" topLeftCell="A103" activePane="bottomLeft" state="frozen"/>
      <selection activeCell="A13" sqref="A13"/>
      <selection pane="bottomLeft" activeCell="C135" sqref="C135"/>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111</v>
      </c>
      <c r="B13" s="150"/>
      <c r="C13" s="150"/>
      <c r="D13" s="150"/>
    </row>
    <row r="14" spans="1:5" x14ac:dyDescent="0.2">
      <c r="A14" s="11"/>
    </row>
    <row r="15" spans="1:5" ht="25.5" x14ac:dyDescent="0.2">
      <c r="A15" s="5" t="s">
        <v>15</v>
      </c>
      <c r="B15" s="5" t="s">
        <v>16</v>
      </c>
      <c r="C15" s="5" t="s">
        <v>17</v>
      </c>
      <c r="D15" s="29" t="s">
        <v>18</v>
      </c>
    </row>
    <row r="16" spans="1:5" ht="18" x14ac:dyDescent="0.2">
      <c r="A16" s="51">
        <v>1</v>
      </c>
      <c r="B16" s="47" t="s">
        <v>1465</v>
      </c>
      <c r="C16" s="45" t="s">
        <v>1196</v>
      </c>
      <c r="D16" s="23" t="s">
        <v>663</v>
      </c>
    </row>
    <row r="17" spans="1:4" ht="18" x14ac:dyDescent="0.2">
      <c r="A17" s="51">
        <v>2</v>
      </c>
      <c r="B17" s="47" t="s">
        <v>1466</v>
      </c>
      <c r="C17" s="45" t="s">
        <v>664</v>
      </c>
      <c r="D17" s="23" t="s">
        <v>665</v>
      </c>
    </row>
    <row r="18" spans="1:4" ht="18" x14ac:dyDescent="0.2">
      <c r="A18" s="51">
        <v>3</v>
      </c>
      <c r="B18" s="47" t="s">
        <v>1468</v>
      </c>
      <c r="C18" s="45" t="s">
        <v>666</v>
      </c>
      <c r="D18" s="23" t="s">
        <v>667</v>
      </c>
    </row>
    <row r="19" spans="1:4" ht="18" x14ac:dyDescent="0.2">
      <c r="A19" s="51">
        <v>4</v>
      </c>
      <c r="B19" s="47" t="s">
        <v>1468</v>
      </c>
      <c r="C19" s="45" t="s">
        <v>668</v>
      </c>
      <c r="D19" s="24" t="s">
        <v>669</v>
      </c>
    </row>
    <row r="20" spans="1:4" ht="18" x14ac:dyDescent="0.2">
      <c r="A20" s="51">
        <v>5</v>
      </c>
      <c r="B20" s="49" t="s">
        <v>1467</v>
      </c>
      <c r="C20" s="45" t="s">
        <v>670</v>
      </c>
      <c r="D20" s="25" t="s">
        <v>671</v>
      </c>
    </row>
    <row r="21" spans="1:4" ht="18" x14ac:dyDescent="0.2">
      <c r="A21" s="51">
        <v>6</v>
      </c>
      <c r="B21" s="47" t="s">
        <v>1469</v>
      </c>
      <c r="C21" s="45" t="s">
        <v>1471</v>
      </c>
      <c r="D21" s="23" t="s">
        <v>673</v>
      </c>
    </row>
    <row r="22" spans="1:4" ht="18" x14ac:dyDescent="0.2">
      <c r="A22" s="51">
        <v>7</v>
      </c>
      <c r="B22" s="47" t="s">
        <v>1470</v>
      </c>
      <c r="C22" s="45" t="s">
        <v>672</v>
      </c>
      <c r="D22" s="23" t="s">
        <v>1476</v>
      </c>
    </row>
    <row r="23" spans="1:4" ht="18" x14ac:dyDescent="0.2">
      <c r="A23" s="51">
        <v>8</v>
      </c>
      <c r="B23" s="47" t="s">
        <v>1472</v>
      </c>
      <c r="C23" s="45" t="s">
        <v>1473</v>
      </c>
      <c r="D23" s="25" t="s">
        <v>1477</v>
      </c>
    </row>
    <row r="24" spans="1:4" ht="18" x14ac:dyDescent="0.2">
      <c r="A24" s="51">
        <v>9</v>
      </c>
      <c r="B24" s="47" t="s">
        <v>1472</v>
      </c>
      <c r="C24" s="45" t="s">
        <v>672</v>
      </c>
      <c r="D24" s="25" t="s">
        <v>676</v>
      </c>
    </row>
    <row r="25" spans="1:4" ht="18" x14ac:dyDescent="0.2">
      <c r="A25" s="51">
        <v>10</v>
      </c>
      <c r="B25" s="49" t="s">
        <v>1474</v>
      </c>
      <c r="C25" s="45" t="s">
        <v>1475</v>
      </c>
      <c r="D25" s="25" t="s">
        <v>677</v>
      </c>
    </row>
    <row r="26" spans="1:4" ht="18" x14ac:dyDescent="0.2">
      <c r="A26" s="51">
        <v>11</v>
      </c>
      <c r="B26" s="49" t="s">
        <v>1474</v>
      </c>
      <c r="C26" s="45" t="s">
        <v>1475</v>
      </c>
      <c r="D26" s="74" t="s">
        <v>1478</v>
      </c>
    </row>
    <row r="27" spans="1:4" ht="18" x14ac:dyDescent="0.2">
      <c r="A27" s="51">
        <v>12</v>
      </c>
      <c r="B27" s="49" t="s">
        <v>1474</v>
      </c>
      <c r="C27" s="45" t="s">
        <v>1475</v>
      </c>
      <c r="D27" s="25" t="s">
        <v>2897</v>
      </c>
    </row>
    <row r="28" spans="1:4" ht="18" x14ac:dyDescent="0.2">
      <c r="A28" s="51">
        <v>13</v>
      </c>
      <c r="B28" s="49" t="s">
        <v>1474</v>
      </c>
      <c r="C28" s="45" t="s">
        <v>1479</v>
      </c>
      <c r="D28" s="25" t="s">
        <v>678</v>
      </c>
    </row>
    <row r="29" spans="1:4" ht="18" x14ac:dyDescent="0.2">
      <c r="A29" s="51">
        <v>14</v>
      </c>
      <c r="B29" s="52" t="s">
        <v>1480</v>
      </c>
      <c r="C29" s="45" t="s">
        <v>1369</v>
      </c>
      <c r="D29" s="25" t="s">
        <v>680</v>
      </c>
    </row>
    <row r="30" spans="1:4" ht="18" x14ac:dyDescent="0.2">
      <c r="A30" s="51">
        <v>15</v>
      </c>
      <c r="B30" s="52" t="s">
        <v>1480</v>
      </c>
      <c r="C30" s="45" t="s">
        <v>1481</v>
      </c>
      <c r="D30" s="25" t="s">
        <v>681</v>
      </c>
    </row>
    <row r="31" spans="1:4" ht="18" x14ac:dyDescent="0.2">
      <c r="A31" s="51">
        <v>16</v>
      </c>
      <c r="B31" s="47" t="s">
        <v>1472</v>
      </c>
      <c r="C31" s="45" t="s">
        <v>1481</v>
      </c>
      <c r="D31" s="25" t="s">
        <v>682</v>
      </c>
    </row>
    <row r="32" spans="1:4" x14ac:dyDescent="0.2">
      <c r="A32" s="51">
        <v>17</v>
      </c>
      <c r="B32" s="52" t="s">
        <v>1482</v>
      </c>
      <c r="C32" s="45" t="s">
        <v>205</v>
      </c>
      <c r="D32" s="25" t="s">
        <v>683</v>
      </c>
    </row>
    <row r="33" spans="1:4" x14ac:dyDescent="0.2">
      <c r="A33" s="51">
        <v>18</v>
      </c>
      <c r="B33" s="52" t="s">
        <v>1482</v>
      </c>
      <c r="C33" s="45" t="s">
        <v>205</v>
      </c>
      <c r="D33" s="25" t="s">
        <v>684</v>
      </c>
    </row>
    <row r="34" spans="1:4" ht="27" x14ac:dyDescent="0.2">
      <c r="A34" s="51">
        <v>19</v>
      </c>
      <c r="B34" s="52" t="s">
        <v>1483</v>
      </c>
      <c r="C34" s="45" t="s">
        <v>685</v>
      </c>
      <c r="D34" s="25" t="s">
        <v>2898</v>
      </c>
    </row>
    <row r="35" spans="1:4" ht="18" x14ac:dyDescent="0.2">
      <c r="A35" s="51">
        <v>20</v>
      </c>
      <c r="B35" s="52" t="s">
        <v>1484</v>
      </c>
      <c r="C35" s="45" t="s">
        <v>361</v>
      </c>
      <c r="D35" s="25" t="s">
        <v>686</v>
      </c>
    </row>
    <row r="36" spans="1:4" ht="18" x14ac:dyDescent="0.2">
      <c r="A36" s="51">
        <v>21</v>
      </c>
      <c r="B36" s="52" t="s">
        <v>1485</v>
      </c>
      <c r="C36" s="58" t="s">
        <v>193</v>
      </c>
      <c r="D36" s="25" t="s">
        <v>687</v>
      </c>
    </row>
    <row r="37" spans="1:4" ht="18" x14ac:dyDescent="0.2">
      <c r="A37" s="51">
        <v>22</v>
      </c>
      <c r="B37" s="52" t="s">
        <v>1486</v>
      </c>
      <c r="C37" s="58" t="s">
        <v>193</v>
      </c>
      <c r="D37" s="25" t="s">
        <v>688</v>
      </c>
    </row>
    <row r="38" spans="1:4" ht="18" x14ac:dyDescent="0.2">
      <c r="A38" s="51">
        <v>23</v>
      </c>
      <c r="B38" s="52" t="s">
        <v>1486</v>
      </c>
      <c r="C38" s="58" t="s">
        <v>193</v>
      </c>
      <c r="D38" s="25" t="s">
        <v>689</v>
      </c>
    </row>
    <row r="39" spans="1:4" ht="18" x14ac:dyDescent="0.2">
      <c r="A39" s="51">
        <v>24</v>
      </c>
      <c r="B39" s="52" t="s">
        <v>1486</v>
      </c>
      <c r="C39" s="45" t="s">
        <v>194</v>
      </c>
      <c r="D39" s="25" t="s">
        <v>690</v>
      </c>
    </row>
    <row r="40" spans="1:4" ht="18" x14ac:dyDescent="0.2">
      <c r="A40" s="51">
        <v>25</v>
      </c>
      <c r="B40" s="52" t="s">
        <v>1486</v>
      </c>
      <c r="C40" s="58" t="s">
        <v>194</v>
      </c>
      <c r="D40" s="25" t="s">
        <v>691</v>
      </c>
    </row>
    <row r="41" spans="1:4" ht="18" x14ac:dyDescent="0.2">
      <c r="A41" s="51">
        <v>26</v>
      </c>
      <c r="B41" s="52" t="s">
        <v>1487</v>
      </c>
      <c r="C41" s="58" t="s">
        <v>194</v>
      </c>
      <c r="D41" s="30" t="s">
        <v>692</v>
      </c>
    </row>
    <row r="42" spans="1:4" ht="18" x14ac:dyDescent="0.2">
      <c r="A42" s="51">
        <v>27</v>
      </c>
      <c r="B42" s="52" t="s">
        <v>1486</v>
      </c>
      <c r="C42" s="45" t="s">
        <v>679</v>
      </c>
      <c r="D42" s="25" t="s">
        <v>693</v>
      </c>
    </row>
    <row r="43" spans="1:4" ht="18" x14ac:dyDescent="0.2">
      <c r="A43" s="51">
        <v>28</v>
      </c>
      <c r="B43" s="52" t="s">
        <v>1486</v>
      </c>
      <c r="C43" s="45" t="s">
        <v>2899</v>
      </c>
      <c r="D43" s="30" t="s">
        <v>2900</v>
      </c>
    </row>
    <row r="44" spans="1:4" x14ac:dyDescent="0.2">
      <c r="A44" s="51">
        <v>29</v>
      </c>
      <c r="B44" s="52" t="s">
        <v>1488</v>
      </c>
      <c r="C44" s="45" t="s">
        <v>679</v>
      </c>
      <c r="D44" s="25" t="s">
        <v>694</v>
      </c>
    </row>
    <row r="45" spans="1:4" ht="18" x14ac:dyDescent="0.2">
      <c r="A45" s="51">
        <v>30</v>
      </c>
      <c r="B45" s="52" t="s">
        <v>1489</v>
      </c>
      <c r="C45" s="45" t="s">
        <v>679</v>
      </c>
      <c r="D45" s="25" t="s">
        <v>695</v>
      </c>
    </row>
    <row r="46" spans="1:4" ht="18" x14ac:dyDescent="0.2">
      <c r="A46" s="51">
        <v>31</v>
      </c>
      <c r="B46" s="52" t="s">
        <v>1490</v>
      </c>
      <c r="C46" s="45" t="s">
        <v>1491</v>
      </c>
      <c r="D46" s="25" t="s">
        <v>696</v>
      </c>
    </row>
    <row r="47" spans="1:4" ht="18" x14ac:dyDescent="0.2">
      <c r="A47" s="51">
        <v>32</v>
      </c>
      <c r="B47" s="52" t="s">
        <v>1492</v>
      </c>
      <c r="C47" s="45" t="s">
        <v>1493</v>
      </c>
      <c r="D47" s="25" t="s">
        <v>697</v>
      </c>
    </row>
    <row r="48" spans="1:4" ht="18" x14ac:dyDescent="0.2">
      <c r="A48" s="51">
        <v>33</v>
      </c>
      <c r="B48" s="52" t="s">
        <v>1494</v>
      </c>
      <c r="C48" s="45" t="s">
        <v>700</v>
      </c>
      <c r="D48" s="25" t="s">
        <v>698</v>
      </c>
    </row>
    <row r="49" spans="1:4" ht="18" x14ac:dyDescent="0.2">
      <c r="A49" s="51">
        <v>34</v>
      </c>
      <c r="B49" s="52" t="s">
        <v>1494</v>
      </c>
      <c r="C49" s="45" t="s">
        <v>700</v>
      </c>
      <c r="D49" s="25" t="s">
        <v>699</v>
      </c>
    </row>
    <row r="50" spans="1:4" ht="18" x14ac:dyDescent="0.2">
      <c r="A50" s="51">
        <v>35</v>
      </c>
      <c r="B50" s="52" t="s">
        <v>1494</v>
      </c>
      <c r="C50" s="45" t="s">
        <v>700</v>
      </c>
      <c r="D50" s="25" t="s">
        <v>701</v>
      </c>
    </row>
    <row r="51" spans="1:4" ht="18" x14ac:dyDescent="0.2">
      <c r="A51" s="51">
        <v>36</v>
      </c>
      <c r="B51" s="52" t="s">
        <v>1494</v>
      </c>
      <c r="C51" s="45" t="s">
        <v>700</v>
      </c>
      <c r="D51" s="25" t="s">
        <v>702</v>
      </c>
    </row>
    <row r="52" spans="1:4" ht="18" x14ac:dyDescent="0.2">
      <c r="A52" s="51">
        <v>37</v>
      </c>
      <c r="B52" s="52" t="s">
        <v>1495</v>
      </c>
      <c r="C52" s="45" t="s">
        <v>1496</v>
      </c>
      <c r="D52" s="25" t="s">
        <v>703</v>
      </c>
    </row>
    <row r="53" spans="1:4" ht="18" x14ac:dyDescent="0.2">
      <c r="A53" s="51">
        <v>38</v>
      </c>
      <c r="B53" s="52" t="s">
        <v>1495</v>
      </c>
      <c r="C53" s="59" t="s">
        <v>1497</v>
      </c>
      <c r="D53" s="25" t="s">
        <v>704</v>
      </c>
    </row>
    <row r="54" spans="1:4" ht="18" x14ac:dyDescent="0.2">
      <c r="A54" s="51">
        <v>39</v>
      </c>
      <c r="B54" s="52" t="s">
        <v>1495</v>
      </c>
      <c r="C54" s="45" t="s">
        <v>706</v>
      </c>
      <c r="D54" s="25" t="s">
        <v>705</v>
      </c>
    </row>
    <row r="55" spans="1:4" ht="18" x14ac:dyDescent="0.2">
      <c r="A55" s="51">
        <v>40</v>
      </c>
      <c r="B55" s="52" t="s">
        <v>1495</v>
      </c>
      <c r="C55" s="45" t="s">
        <v>1498</v>
      </c>
      <c r="D55" s="25" t="s">
        <v>707</v>
      </c>
    </row>
    <row r="56" spans="1:4" ht="18" x14ac:dyDescent="0.2">
      <c r="A56" s="51">
        <v>41</v>
      </c>
      <c r="B56" s="52" t="s">
        <v>1499</v>
      </c>
      <c r="C56" s="45" t="s">
        <v>709</v>
      </c>
      <c r="D56" s="25" t="s">
        <v>708</v>
      </c>
    </row>
    <row r="57" spans="1:4" ht="18" x14ac:dyDescent="0.2">
      <c r="A57" s="51">
        <v>42</v>
      </c>
      <c r="B57" s="52" t="s">
        <v>1500</v>
      </c>
      <c r="C57" s="46" t="s">
        <v>2902</v>
      </c>
      <c r="D57" s="25" t="s">
        <v>710</v>
      </c>
    </row>
    <row r="58" spans="1:4" ht="18" x14ac:dyDescent="0.2">
      <c r="A58" s="51">
        <v>43</v>
      </c>
      <c r="B58" s="52" t="s">
        <v>1474</v>
      </c>
      <c r="C58" s="45" t="s">
        <v>712</v>
      </c>
      <c r="D58" s="25" t="s">
        <v>711</v>
      </c>
    </row>
    <row r="59" spans="1:4" ht="18" x14ac:dyDescent="0.2">
      <c r="A59" s="51">
        <v>44</v>
      </c>
      <c r="B59" s="52" t="s">
        <v>1474</v>
      </c>
      <c r="C59" s="45" t="s">
        <v>1501</v>
      </c>
      <c r="D59" s="25" t="s">
        <v>713</v>
      </c>
    </row>
    <row r="60" spans="1:4" ht="18" x14ac:dyDescent="0.2">
      <c r="A60" s="51">
        <v>45</v>
      </c>
      <c r="B60" s="52" t="s">
        <v>1474</v>
      </c>
      <c r="C60" s="57" t="s">
        <v>1502</v>
      </c>
      <c r="D60" s="25" t="s">
        <v>714</v>
      </c>
    </row>
    <row r="61" spans="1:4" ht="18" x14ac:dyDescent="0.2">
      <c r="A61" s="51">
        <v>46</v>
      </c>
      <c r="B61" s="52" t="s">
        <v>1474</v>
      </c>
      <c r="C61" s="45" t="s">
        <v>1503</v>
      </c>
      <c r="D61" s="25" t="s">
        <v>715</v>
      </c>
    </row>
    <row r="62" spans="1:4" ht="18" x14ac:dyDescent="0.2">
      <c r="A62" s="51">
        <v>47</v>
      </c>
      <c r="B62" s="52" t="s">
        <v>1474</v>
      </c>
      <c r="C62" s="57" t="s">
        <v>1504</v>
      </c>
      <c r="D62" s="25" t="s">
        <v>716</v>
      </c>
    </row>
    <row r="63" spans="1:4" ht="18" x14ac:dyDescent="0.2">
      <c r="A63" s="51">
        <v>48</v>
      </c>
      <c r="B63" s="52" t="s">
        <v>1474</v>
      </c>
      <c r="C63" s="45" t="s">
        <v>718</v>
      </c>
      <c r="D63" s="25" t="s">
        <v>717</v>
      </c>
    </row>
    <row r="64" spans="1:4" x14ac:dyDescent="0.2">
      <c r="A64" s="51">
        <v>49</v>
      </c>
      <c r="B64" s="52" t="s">
        <v>1505</v>
      </c>
      <c r="C64" s="45" t="s">
        <v>1360</v>
      </c>
      <c r="D64" s="25" t="s">
        <v>719</v>
      </c>
    </row>
    <row r="65" spans="1:4" ht="18" x14ac:dyDescent="0.2">
      <c r="A65" s="51">
        <v>50</v>
      </c>
      <c r="B65" s="52" t="s">
        <v>1474</v>
      </c>
      <c r="C65" s="57" t="s">
        <v>1506</v>
      </c>
      <c r="D65" s="25" t="s">
        <v>720</v>
      </c>
    </row>
    <row r="66" spans="1:4" ht="18" x14ac:dyDescent="0.2">
      <c r="A66" s="51">
        <v>51</v>
      </c>
      <c r="B66" s="52" t="s">
        <v>1507</v>
      </c>
      <c r="C66" s="45" t="s">
        <v>722</v>
      </c>
      <c r="D66" s="25" t="s">
        <v>721</v>
      </c>
    </row>
    <row r="67" spans="1:4" ht="18" x14ac:dyDescent="0.2">
      <c r="A67" s="51">
        <v>52</v>
      </c>
      <c r="B67" s="52" t="s">
        <v>1474</v>
      </c>
      <c r="C67" s="45" t="s">
        <v>1508</v>
      </c>
      <c r="D67" s="25" t="s">
        <v>723</v>
      </c>
    </row>
    <row r="68" spans="1:4" ht="27" x14ac:dyDescent="0.2">
      <c r="A68" s="51">
        <v>53</v>
      </c>
      <c r="B68" s="52" t="s">
        <v>1509</v>
      </c>
      <c r="C68" s="45" t="s">
        <v>725</v>
      </c>
      <c r="D68" s="25" t="s">
        <v>724</v>
      </c>
    </row>
    <row r="69" spans="1:4" ht="27" x14ac:dyDescent="0.2">
      <c r="A69" s="51">
        <v>54</v>
      </c>
      <c r="B69" s="52" t="s">
        <v>1510</v>
      </c>
      <c r="C69" s="57" t="s">
        <v>1511</v>
      </c>
      <c r="D69" s="25" t="s">
        <v>726</v>
      </c>
    </row>
    <row r="70" spans="1:4" ht="18" x14ac:dyDescent="0.2">
      <c r="A70" s="51">
        <v>55</v>
      </c>
      <c r="B70" s="52" t="s">
        <v>1474</v>
      </c>
      <c r="C70" s="45" t="s">
        <v>1512</v>
      </c>
      <c r="D70" s="25" t="s">
        <v>727</v>
      </c>
    </row>
    <row r="71" spans="1:4" ht="18" x14ac:dyDescent="0.2">
      <c r="A71" s="51">
        <v>56</v>
      </c>
      <c r="B71" s="52" t="s">
        <v>1513</v>
      </c>
      <c r="C71" s="45" t="s">
        <v>728</v>
      </c>
      <c r="D71" s="25" t="s">
        <v>729</v>
      </c>
    </row>
    <row r="72" spans="1:4" ht="18" x14ac:dyDescent="0.2">
      <c r="A72" s="51">
        <v>57</v>
      </c>
      <c r="B72" s="52" t="s">
        <v>1514</v>
      </c>
      <c r="C72" s="45" t="s">
        <v>1515</v>
      </c>
      <c r="D72" s="25" t="s">
        <v>730</v>
      </c>
    </row>
    <row r="73" spans="1:4" ht="18" x14ac:dyDescent="0.2">
      <c r="A73" s="51">
        <v>58</v>
      </c>
      <c r="B73" s="52" t="s">
        <v>1516</v>
      </c>
      <c r="C73" s="45" t="s">
        <v>732</v>
      </c>
      <c r="D73" s="25" t="s">
        <v>731</v>
      </c>
    </row>
    <row r="74" spans="1:4" ht="18" x14ac:dyDescent="0.2">
      <c r="A74" s="51">
        <v>59</v>
      </c>
      <c r="B74" s="52" t="s">
        <v>1516</v>
      </c>
      <c r="C74" s="45" t="s">
        <v>732</v>
      </c>
      <c r="D74" s="25" t="s">
        <v>733</v>
      </c>
    </row>
    <row r="75" spans="1:4" ht="18" x14ac:dyDescent="0.2">
      <c r="A75" s="51">
        <v>60</v>
      </c>
      <c r="B75" s="52" t="s">
        <v>1516</v>
      </c>
      <c r="C75" s="45" t="s">
        <v>1517</v>
      </c>
      <c r="D75" s="25" t="s">
        <v>734</v>
      </c>
    </row>
    <row r="76" spans="1:4" ht="27" x14ac:dyDescent="0.2">
      <c r="A76" s="51">
        <v>61</v>
      </c>
      <c r="B76" s="52" t="s">
        <v>1518</v>
      </c>
      <c r="C76" s="45" t="s">
        <v>1519</v>
      </c>
      <c r="D76" s="25" t="s">
        <v>735</v>
      </c>
    </row>
    <row r="77" spans="1:4" x14ac:dyDescent="0.2">
      <c r="A77" s="51">
        <v>62</v>
      </c>
      <c r="B77" s="52" t="s">
        <v>1520</v>
      </c>
      <c r="C77" s="45" t="s">
        <v>1521</v>
      </c>
      <c r="D77" s="25" t="s">
        <v>736</v>
      </c>
    </row>
    <row r="78" spans="1:4" x14ac:dyDescent="0.2">
      <c r="A78" s="51">
        <v>63</v>
      </c>
      <c r="B78" s="52" t="s">
        <v>1520</v>
      </c>
      <c r="C78" s="45" t="s">
        <v>1522</v>
      </c>
      <c r="D78" s="25" t="s">
        <v>737</v>
      </c>
    </row>
    <row r="79" spans="1:4" x14ac:dyDescent="0.2">
      <c r="A79" s="51">
        <v>64</v>
      </c>
      <c r="B79" s="52" t="s">
        <v>1523</v>
      </c>
      <c r="C79" s="45" t="s">
        <v>1522</v>
      </c>
      <c r="D79" s="25" t="s">
        <v>738</v>
      </c>
    </row>
    <row r="80" spans="1:4" x14ac:dyDescent="0.2">
      <c r="A80" s="51">
        <v>65</v>
      </c>
      <c r="B80" s="52" t="s">
        <v>1525</v>
      </c>
      <c r="C80" s="45" t="s">
        <v>1524</v>
      </c>
      <c r="D80" s="30" t="s">
        <v>739</v>
      </c>
    </row>
    <row r="81" spans="1:4" x14ac:dyDescent="0.2">
      <c r="A81" s="51">
        <v>66</v>
      </c>
      <c r="B81" s="52" t="s">
        <v>1526</v>
      </c>
      <c r="C81" s="45" t="s">
        <v>1527</v>
      </c>
      <c r="D81" s="25" t="s">
        <v>740</v>
      </c>
    </row>
    <row r="82" spans="1:4" x14ac:dyDescent="0.2">
      <c r="A82" s="51">
        <v>67</v>
      </c>
      <c r="B82" s="52" t="s">
        <v>1538</v>
      </c>
      <c r="C82" s="45" t="s">
        <v>1528</v>
      </c>
      <c r="D82" s="25" t="s">
        <v>741</v>
      </c>
    </row>
    <row r="83" spans="1:4" x14ac:dyDescent="0.2">
      <c r="A83" s="51">
        <v>68</v>
      </c>
      <c r="B83" s="52" t="s">
        <v>1529</v>
      </c>
      <c r="C83" s="45" t="s">
        <v>1530</v>
      </c>
      <c r="D83" s="25" t="s">
        <v>1531</v>
      </c>
    </row>
    <row r="84" spans="1:4" x14ac:dyDescent="0.2">
      <c r="A84" s="51">
        <v>69</v>
      </c>
      <c r="B84" s="52" t="s">
        <v>1532</v>
      </c>
      <c r="C84" s="45" t="s">
        <v>1533</v>
      </c>
      <c r="D84" s="139" t="s">
        <v>3559</v>
      </c>
    </row>
    <row r="85" spans="1:4" x14ac:dyDescent="0.2">
      <c r="A85" s="51">
        <v>70</v>
      </c>
      <c r="B85" s="52" t="s">
        <v>1534</v>
      </c>
      <c r="C85" s="59" t="s">
        <v>1535</v>
      </c>
      <c r="D85" s="60" t="s">
        <v>742</v>
      </c>
    </row>
    <row r="86" spans="1:4" x14ac:dyDescent="0.2">
      <c r="A86" s="51">
        <v>71</v>
      </c>
      <c r="B86" s="52" t="s">
        <v>1534</v>
      </c>
      <c r="C86" s="45" t="s">
        <v>1530</v>
      </c>
      <c r="D86" s="60" t="s">
        <v>743</v>
      </c>
    </row>
    <row r="87" spans="1:4" x14ac:dyDescent="0.2">
      <c r="A87" s="51">
        <v>72</v>
      </c>
      <c r="B87" s="52" t="s">
        <v>1534</v>
      </c>
      <c r="C87" s="45" t="s">
        <v>1381</v>
      </c>
      <c r="D87" s="60" t="s">
        <v>744</v>
      </c>
    </row>
    <row r="88" spans="1:4" ht="18" x14ac:dyDescent="0.2">
      <c r="A88" s="51">
        <v>73</v>
      </c>
      <c r="B88" s="52" t="s">
        <v>1536</v>
      </c>
      <c r="C88" s="45" t="s">
        <v>1537</v>
      </c>
      <c r="D88" s="60" t="s">
        <v>2901</v>
      </c>
    </row>
    <row r="89" spans="1:4" x14ac:dyDescent="0.2">
      <c r="A89" s="51">
        <v>74</v>
      </c>
      <c r="B89" s="52" t="s">
        <v>1538</v>
      </c>
      <c r="C89" s="45" t="s">
        <v>1539</v>
      </c>
      <c r="D89" s="60" t="s">
        <v>745</v>
      </c>
    </row>
    <row r="90" spans="1:4" x14ac:dyDescent="0.2">
      <c r="A90" s="51">
        <v>75</v>
      </c>
      <c r="B90" s="52" t="s">
        <v>1538</v>
      </c>
      <c r="C90" s="45" t="s">
        <v>1540</v>
      </c>
      <c r="D90" s="60" t="s">
        <v>747</v>
      </c>
    </row>
    <row r="91" spans="1:4" x14ac:dyDescent="0.2">
      <c r="A91" s="51">
        <v>76</v>
      </c>
      <c r="B91" s="52" t="s">
        <v>1538</v>
      </c>
      <c r="C91" s="45" t="s">
        <v>1541</v>
      </c>
      <c r="D91" s="60" t="s">
        <v>748</v>
      </c>
    </row>
    <row r="92" spans="1:4" x14ac:dyDescent="0.2">
      <c r="A92" s="51">
        <v>77</v>
      </c>
      <c r="B92" s="52" t="s">
        <v>1542</v>
      </c>
      <c r="C92" s="61" t="s">
        <v>749</v>
      </c>
      <c r="D92" s="136" t="s">
        <v>3539</v>
      </c>
    </row>
    <row r="93" spans="1:4" x14ac:dyDescent="0.2">
      <c r="A93" s="51">
        <v>78</v>
      </c>
      <c r="B93" s="52" t="s">
        <v>1542</v>
      </c>
      <c r="C93" s="61" t="s">
        <v>749</v>
      </c>
      <c r="D93" s="136" t="s">
        <v>3540</v>
      </c>
    </row>
    <row r="94" spans="1:4" x14ac:dyDescent="0.2">
      <c r="A94" s="51">
        <v>79</v>
      </c>
      <c r="B94" s="52" t="s">
        <v>1542</v>
      </c>
      <c r="C94" s="61" t="s">
        <v>749</v>
      </c>
      <c r="D94" s="136" t="s">
        <v>3549</v>
      </c>
    </row>
    <row r="95" spans="1:4" x14ac:dyDescent="0.2">
      <c r="A95" s="51">
        <v>80</v>
      </c>
      <c r="B95" s="52" t="s">
        <v>1542</v>
      </c>
      <c r="C95" s="61"/>
      <c r="D95" s="60"/>
    </row>
    <row r="96" spans="1:4" ht="18" x14ac:dyDescent="0.2">
      <c r="A96" s="51">
        <v>81</v>
      </c>
      <c r="B96" s="52" t="s">
        <v>1543</v>
      </c>
      <c r="C96" s="45" t="s">
        <v>1425</v>
      </c>
      <c r="D96" s="60" t="s">
        <v>750</v>
      </c>
    </row>
    <row r="97" spans="1:4" ht="18" x14ac:dyDescent="0.2">
      <c r="A97" s="51">
        <v>82</v>
      </c>
      <c r="B97" s="52" t="s">
        <v>1543</v>
      </c>
      <c r="C97" s="45" t="s">
        <v>1425</v>
      </c>
      <c r="D97" s="60" t="s">
        <v>751</v>
      </c>
    </row>
    <row r="98" spans="1:4" ht="18" x14ac:dyDescent="0.2">
      <c r="A98" s="51">
        <v>83</v>
      </c>
      <c r="B98" s="52" t="s">
        <v>1544</v>
      </c>
      <c r="C98" s="45" t="s">
        <v>1425</v>
      </c>
      <c r="D98" s="60" t="s">
        <v>752</v>
      </c>
    </row>
    <row r="99" spans="1:4" ht="18" x14ac:dyDescent="0.2">
      <c r="A99" s="51">
        <v>84</v>
      </c>
      <c r="B99" s="52" t="s">
        <v>1543</v>
      </c>
      <c r="C99" s="45" t="s">
        <v>1425</v>
      </c>
      <c r="D99" s="60" t="s">
        <v>753</v>
      </c>
    </row>
    <row r="100" spans="1:4" x14ac:dyDescent="0.2">
      <c r="A100" s="51">
        <v>85</v>
      </c>
      <c r="B100" s="52" t="s">
        <v>1545</v>
      </c>
      <c r="C100" s="45" t="s">
        <v>221</v>
      </c>
      <c r="D100" s="60" t="s">
        <v>754</v>
      </c>
    </row>
    <row r="101" spans="1:4" ht="18" x14ac:dyDescent="0.2">
      <c r="A101" s="51">
        <v>86</v>
      </c>
      <c r="B101" s="52" t="s">
        <v>1544</v>
      </c>
      <c r="C101" s="45" t="s">
        <v>221</v>
      </c>
      <c r="D101" s="60" t="s">
        <v>755</v>
      </c>
    </row>
    <row r="102" spans="1:4" x14ac:dyDescent="0.2">
      <c r="A102" s="51">
        <v>87</v>
      </c>
      <c r="B102" s="52" t="s">
        <v>1545</v>
      </c>
      <c r="C102" s="45" t="s">
        <v>304</v>
      </c>
      <c r="D102" s="60" t="s">
        <v>757</v>
      </c>
    </row>
    <row r="103" spans="1:4" ht="18" x14ac:dyDescent="0.2">
      <c r="A103" s="51">
        <v>88</v>
      </c>
      <c r="B103" s="52" t="s">
        <v>1546</v>
      </c>
      <c r="C103" s="45" t="s">
        <v>304</v>
      </c>
      <c r="D103" s="60" t="s">
        <v>758</v>
      </c>
    </row>
    <row r="104" spans="1:4" ht="18" x14ac:dyDescent="0.2">
      <c r="A104" s="51">
        <v>89</v>
      </c>
      <c r="B104" s="52" t="s">
        <v>1547</v>
      </c>
      <c r="C104" s="45" t="s">
        <v>1548</v>
      </c>
      <c r="D104" s="60" t="s">
        <v>759</v>
      </c>
    </row>
    <row r="105" spans="1:4" ht="18" x14ac:dyDescent="0.2">
      <c r="A105" s="51">
        <v>90</v>
      </c>
      <c r="B105" s="52" t="s">
        <v>1549</v>
      </c>
      <c r="C105" s="45" t="s">
        <v>1550</v>
      </c>
      <c r="D105" s="60" t="s">
        <v>760</v>
      </c>
    </row>
    <row r="106" spans="1:4" x14ac:dyDescent="0.2">
      <c r="A106" s="51">
        <v>91</v>
      </c>
      <c r="B106" s="52" t="s">
        <v>1551</v>
      </c>
      <c r="C106" s="45" t="s">
        <v>1552</v>
      </c>
      <c r="D106" s="60" t="s">
        <v>761</v>
      </c>
    </row>
    <row r="107" spans="1:4" x14ac:dyDescent="0.2">
      <c r="A107" s="51">
        <v>92</v>
      </c>
      <c r="B107" s="52" t="s">
        <v>1553</v>
      </c>
      <c r="C107" s="45" t="s">
        <v>762</v>
      </c>
      <c r="D107" s="60" t="s">
        <v>763</v>
      </c>
    </row>
    <row r="108" spans="1:4" ht="18" x14ac:dyDescent="0.2">
      <c r="A108" s="51">
        <v>93</v>
      </c>
      <c r="B108" s="52" t="s">
        <v>1547</v>
      </c>
      <c r="C108" s="45" t="s">
        <v>1548</v>
      </c>
      <c r="D108" s="62" t="s">
        <v>764</v>
      </c>
    </row>
    <row r="109" spans="1:4" ht="18" x14ac:dyDescent="0.2">
      <c r="A109" s="51">
        <v>94</v>
      </c>
      <c r="B109" s="52" t="s">
        <v>1554</v>
      </c>
      <c r="C109" s="45" t="s">
        <v>765</v>
      </c>
      <c r="D109" s="62" t="s">
        <v>766</v>
      </c>
    </row>
    <row r="110" spans="1:4" ht="18" x14ac:dyDescent="0.2">
      <c r="A110" s="51">
        <v>95</v>
      </c>
      <c r="B110" s="52" t="s">
        <v>1554</v>
      </c>
      <c r="C110" s="45" t="s">
        <v>765</v>
      </c>
      <c r="D110" s="62" t="s">
        <v>767</v>
      </c>
    </row>
    <row r="111" spans="1:4" ht="18" x14ac:dyDescent="0.2">
      <c r="A111" s="51">
        <v>96</v>
      </c>
      <c r="B111" s="52" t="s">
        <v>1559</v>
      </c>
      <c r="C111" s="45" t="s">
        <v>1555</v>
      </c>
      <c r="D111" s="62" t="s">
        <v>768</v>
      </c>
    </row>
    <row r="112" spans="1:4" ht="18" x14ac:dyDescent="0.2">
      <c r="A112" s="51">
        <v>97</v>
      </c>
      <c r="B112" s="52" t="s">
        <v>1559</v>
      </c>
      <c r="C112" s="45" t="s">
        <v>1555</v>
      </c>
      <c r="D112" s="62" t="s">
        <v>769</v>
      </c>
    </row>
    <row r="113" spans="1:4" ht="18" x14ac:dyDescent="0.2">
      <c r="A113" s="51">
        <v>98</v>
      </c>
      <c r="B113" s="52" t="s">
        <v>1556</v>
      </c>
      <c r="C113" s="45" t="s">
        <v>200</v>
      </c>
      <c r="D113" s="62" t="s">
        <v>3413</v>
      </c>
    </row>
    <row r="114" spans="1:4" ht="18" x14ac:dyDescent="0.2">
      <c r="A114" s="51">
        <v>99</v>
      </c>
      <c r="B114" s="52" t="s">
        <v>1559</v>
      </c>
      <c r="C114" s="59" t="s">
        <v>1548</v>
      </c>
      <c r="D114" s="62" t="s">
        <v>770</v>
      </c>
    </row>
    <row r="115" spans="1:4" ht="18" x14ac:dyDescent="0.2">
      <c r="A115" s="51">
        <v>100</v>
      </c>
      <c r="B115" s="52" t="s">
        <v>1560</v>
      </c>
      <c r="C115" s="59" t="s">
        <v>1548</v>
      </c>
      <c r="D115" s="62" t="s">
        <v>771</v>
      </c>
    </row>
    <row r="116" spans="1:4" x14ac:dyDescent="0.2">
      <c r="A116" s="51">
        <v>101</v>
      </c>
      <c r="B116" s="52" t="s">
        <v>1557</v>
      </c>
      <c r="C116" s="45" t="s">
        <v>1558</v>
      </c>
      <c r="D116" s="62" t="s">
        <v>772</v>
      </c>
    </row>
    <row r="117" spans="1:4" x14ac:dyDescent="0.2">
      <c r="A117" s="51">
        <v>102</v>
      </c>
      <c r="B117" s="52" t="s">
        <v>1561</v>
      </c>
      <c r="C117" s="45" t="s">
        <v>205</v>
      </c>
      <c r="D117" s="62" t="s">
        <v>773</v>
      </c>
    </row>
    <row r="118" spans="1:4" x14ac:dyDescent="0.2">
      <c r="A118" s="51">
        <v>103</v>
      </c>
      <c r="B118" s="52" t="s">
        <v>1561</v>
      </c>
      <c r="C118" s="45" t="s">
        <v>205</v>
      </c>
      <c r="D118" s="62" t="s">
        <v>774</v>
      </c>
    </row>
    <row r="119" spans="1:4" x14ac:dyDescent="0.2">
      <c r="A119" s="51">
        <v>104</v>
      </c>
      <c r="B119" s="52" t="s">
        <v>1557</v>
      </c>
      <c r="C119" s="57" t="s">
        <v>1562</v>
      </c>
      <c r="D119" s="52" t="s">
        <v>772</v>
      </c>
    </row>
    <row r="157" spans="1:3" x14ac:dyDescent="0.2">
      <c r="A157" s="6" t="s">
        <v>3</v>
      </c>
      <c r="B157" s="8" t="s">
        <v>5</v>
      </c>
      <c r="C157" s="2"/>
    </row>
    <row r="158" spans="1:3" x14ac:dyDescent="0.2">
      <c r="A158" s="3"/>
      <c r="B158" s="3"/>
      <c r="C158" s="2"/>
    </row>
    <row r="159" spans="1:3" x14ac:dyDescent="0.2">
      <c r="A159" s="6" t="s">
        <v>4</v>
      </c>
      <c r="B159" s="8" t="s">
        <v>6</v>
      </c>
      <c r="C159" s="2"/>
    </row>
    <row r="160" spans="1:3" x14ac:dyDescent="0.2">
      <c r="A160" s="3"/>
      <c r="B160" s="3"/>
      <c r="C160" s="2"/>
    </row>
    <row r="161" spans="1:3" x14ac:dyDescent="0.2">
      <c r="A161" s="6" t="s">
        <v>13</v>
      </c>
      <c r="B161" s="3"/>
      <c r="C161" s="2"/>
    </row>
  </sheetData>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1"/>
    <protectedRange sqref="D18 B18:B19" name="Rango1_2_1"/>
    <protectedRange sqref="D19" name="Rango1_3_1"/>
    <protectedRange sqref="B20 D20" name="Rango1_4_1"/>
    <protectedRange sqref="B21 D21" name="Rango1_5_1"/>
    <protectedRange sqref="B22" name="Rango1_6_1"/>
    <protectedRange sqref="D22 B23:B24 B31" name="Rango1_7_1"/>
    <protectedRange sqref="D23" name="Rango1_8_1"/>
    <protectedRange sqref="B25 D24" name="Rango1_9_1"/>
    <protectedRange sqref="D25 B26:B28" name="Rango1_10_1"/>
    <protectedRange sqref="D27" name="Rango1_21_1"/>
    <protectedRange sqref="D28" name="Rango1_22_1"/>
    <protectedRange sqref="D29" name="Rango1_23_1"/>
    <protectedRange sqref="D30" name="Rango1_24_1"/>
    <protectedRange sqref="D31:D32" name="Rango1_25_1"/>
    <protectedRange sqref="D33" name="Rango1_26_1"/>
    <protectedRange sqref="D34" name="Rango1_27_1"/>
    <protectedRange sqref="D35" name="Rango1_28_1"/>
    <protectedRange sqref="D36" name="Rango1_29_1"/>
    <protectedRange sqref="D37" name="Rango1_30_1"/>
    <protectedRange sqref="D38" name="Rango1_31_1"/>
    <protectedRange sqref="D39" name="Rango1_32_1"/>
    <protectedRange sqref="D40" name="Rango1_33_1"/>
    <protectedRange sqref="D41" name="Rango1_34_1"/>
    <protectedRange sqref="D42 D47:D79" name="Rango1_35_1"/>
    <protectedRange sqref="D80" name="Rango1_36_1"/>
    <protectedRange sqref="D81 D44" name="Rango1_37_1"/>
    <protectedRange sqref="D82 D45" name="Rango1_38_1"/>
    <protectedRange sqref="D83 D46" name="Rango1_39_1"/>
    <protectedRange sqref="C16" name="Rango1"/>
    <protectedRange sqref="C17" name="Rango1_11"/>
    <protectedRange sqref="C18" name="Rango1_40"/>
    <protectedRange sqref="C19" name="Rango1_41"/>
    <protectedRange sqref="C20" name="Rango1_42"/>
    <protectedRange sqref="C21" name="Rango1_43"/>
    <protectedRange sqref="C22" name="Rango1_44"/>
    <protectedRange sqref="C23" name="Rango1_45"/>
    <protectedRange sqref="C24" name="Rango1_46"/>
    <protectedRange sqref="C25:C27" name="Rango1_47"/>
    <protectedRange sqref="C28" name="Rango1_50"/>
    <protectedRange sqref="C29:C35" name="Rango1_51"/>
    <protectedRange sqref="C36:C42 C44:C45" name="Rango1_52"/>
    <protectedRange sqref="C61:C65 C58:C59 C46:C56" name="Rango1_53"/>
    <protectedRange sqref="C60" name="Rango1_54"/>
    <protectedRange sqref="C66:C75" name="Rango1_56"/>
    <protectedRange sqref="C76:C86" name="Rango1_57"/>
    <protectedRange sqref="C87:C95" name="Rango1_58"/>
    <protectedRange sqref="C96:C105" name="Rango1_59"/>
    <protectedRange sqref="C106:C119" name="Rango1_60"/>
    <protectedRange sqref="D43" name="Rango1_36_1_1"/>
    <protectedRange sqref="C43" name="Rango1_52_1"/>
    <protectedRange sqref="C57" name="Rango1_55_1"/>
  </protectedRanges>
  <autoFilter ref="A15:D15"/>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I651"/>
  <sheetViews>
    <sheetView topLeftCell="A106" workbookViewId="0">
      <selection activeCell="A137" sqref="A137:IV144"/>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106</v>
      </c>
      <c r="B13" s="150"/>
      <c r="C13" s="150"/>
      <c r="D13" s="150"/>
    </row>
    <row r="14" spans="1:5" x14ac:dyDescent="0.2">
      <c r="A14" s="11"/>
    </row>
    <row r="15" spans="1:5" ht="25.5" x14ac:dyDescent="0.2">
      <c r="A15" s="5" t="s">
        <v>15</v>
      </c>
      <c r="B15" s="5" t="s">
        <v>16</v>
      </c>
      <c r="C15" s="5" t="s">
        <v>17</v>
      </c>
      <c r="D15" s="29" t="s">
        <v>18</v>
      </c>
    </row>
    <row r="16" spans="1:5" x14ac:dyDescent="0.2">
      <c r="A16" s="22">
        <v>1</v>
      </c>
      <c r="B16" s="124" t="s">
        <v>3414</v>
      </c>
      <c r="C16" s="68" t="s">
        <v>200</v>
      </c>
      <c r="D16" s="23" t="str">
        <f>IF(A16=1,(F532),(0))</f>
        <v>DANIEL  ALBARRAN HERNANDEZ</v>
      </c>
    </row>
    <row r="17" spans="1:4" ht="18" x14ac:dyDescent="0.2">
      <c r="A17" s="22">
        <v>2</v>
      </c>
      <c r="B17" s="124" t="s">
        <v>3415</v>
      </c>
      <c r="C17" s="87" t="s">
        <v>2803</v>
      </c>
      <c r="D17" s="23" t="str">
        <f>IF(A17=2,(F533),(0))</f>
        <v>TOMASA OTILIA  RAMOS RIOJA</v>
      </c>
    </row>
    <row r="18" spans="1:4" x14ac:dyDescent="0.2">
      <c r="A18" s="22">
        <v>3</v>
      </c>
      <c r="B18" s="124" t="s">
        <v>3416</v>
      </c>
      <c r="C18" s="27" t="s">
        <v>2804</v>
      </c>
      <c r="D18" s="23" t="str">
        <f>IF(A18=3,(F534),(0))</f>
        <v>VICENTE ALBARRAN CASTAÑEDA</v>
      </c>
    </row>
    <row r="19" spans="1:4" x14ac:dyDescent="0.2">
      <c r="A19" s="22">
        <v>4</v>
      </c>
      <c r="B19" s="124" t="s">
        <v>3417</v>
      </c>
      <c r="C19" s="27" t="s">
        <v>2805</v>
      </c>
      <c r="D19" s="23" t="str">
        <f>IF(A19=4,(F535),(0))</f>
        <v>DONAJI TLATUILTZIN MEZA FLORES</v>
      </c>
    </row>
    <row r="20" spans="1:4" x14ac:dyDescent="0.2">
      <c r="A20" s="22">
        <v>5</v>
      </c>
      <c r="B20" s="125" t="s">
        <v>3418</v>
      </c>
      <c r="C20" s="27" t="s">
        <v>274</v>
      </c>
      <c r="D20" s="23" t="str">
        <f>IF(A20=5,(F536),(0))</f>
        <v>ALBINA ROMERO JIMENEZ</v>
      </c>
    </row>
    <row r="21" spans="1:4" x14ac:dyDescent="0.2">
      <c r="A21" s="22">
        <v>6</v>
      </c>
      <c r="B21" s="125" t="s">
        <v>3419</v>
      </c>
      <c r="C21" s="64" t="s">
        <v>2806</v>
      </c>
      <c r="D21" s="23" t="str">
        <f>IF(A21=6,(F537),(0))</f>
        <v>MARIA GUADALUPE VIANEY ROMERO COLIN</v>
      </c>
    </row>
    <row r="22" spans="1:4" ht="18" x14ac:dyDescent="0.2">
      <c r="A22" s="22">
        <v>7</v>
      </c>
      <c r="B22" s="124" t="s">
        <v>3420</v>
      </c>
      <c r="C22" s="87" t="s">
        <v>2807</v>
      </c>
      <c r="D22" s="23" t="str">
        <f>IF(A22=7,(F538),(0))</f>
        <v>ALEJANDRA AGUILAR CHAVEZ</v>
      </c>
    </row>
    <row r="23" spans="1:4" x14ac:dyDescent="0.2">
      <c r="A23" s="22">
        <v>8</v>
      </c>
      <c r="B23" s="124" t="s">
        <v>3421</v>
      </c>
      <c r="C23" s="27" t="s">
        <v>212</v>
      </c>
      <c r="D23" s="23" t="str">
        <f>IF(A23=8,(F539),(0))</f>
        <v>ZENAIDA GRACIELA NOGUERON NOGUERO</v>
      </c>
    </row>
    <row r="24" spans="1:4" x14ac:dyDescent="0.2">
      <c r="A24" s="22">
        <v>9</v>
      </c>
      <c r="B24" s="124" t="s">
        <v>3421</v>
      </c>
      <c r="C24" s="27" t="s">
        <v>2808</v>
      </c>
      <c r="D24" s="23" t="str">
        <f>IF(A24=9,(F540),(0))</f>
        <v>PABLO HERNANDEZ NOGUERON</v>
      </c>
    </row>
    <row r="25" spans="1:4" x14ac:dyDescent="0.2">
      <c r="A25" s="22">
        <v>10</v>
      </c>
      <c r="B25" s="124" t="s">
        <v>3421</v>
      </c>
      <c r="C25" s="27" t="s">
        <v>212</v>
      </c>
      <c r="D25" s="23" t="str">
        <f>IF(A25=10,(F541),(0))</f>
        <v>ELBA CHIRINOS RINCON</v>
      </c>
    </row>
    <row r="26" spans="1:4" x14ac:dyDescent="0.2">
      <c r="A26" s="22">
        <v>11</v>
      </c>
      <c r="B26" s="124" t="s">
        <v>3421</v>
      </c>
      <c r="C26" s="27" t="s">
        <v>212</v>
      </c>
      <c r="D26" s="23" t="str">
        <f>IF(A26=11,(F542),(0))</f>
        <v>CARMEN  CASTAÑEDA CASTAÑEDA</v>
      </c>
    </row>
    <row r="27" spans="1:4" x14ac:dyDescent="0.2">
      <c r="A27" s="22">
        <v>12</v>
      </c>
      <c r="B27" s="125" t="s">
        <v>3422</v>
      </c>
      <c r="C27" s="27" t="s">
        <v>2809</v>
      </c>
      <c r="D27" s="23" t="str">
        <f>IF(A27=12,(F543),(0))</f>
        <v>JORGE SANCHEZ HERNANDEZ</v>
      </c>
    </row>
    <row r="28" spans="1:4" x14ac:dyDescent="0.2">
      <c r="A28" s="22">
        <v>13</v>
      </c>
      <c r="B28" s="126" t="s">
        <v>3423</v>
      </c>
      <c r="C28" s="27" t="s">
        <v>2810</v>
      </c>
      <c r="D28" s="23" t="str">
        <f>IF(A28=13,(F544),(0))</f>
        <v>EDITH TRINIDAD VILLA</v>
      </c>
    </row>
    <row r="29" spans="1:4" x14ac:dyDescent="0.2">
      <c r="A29" s="22">
        <v>14</v>
      </c>
      <c r="B29" s="125" t="s">
        <v>3422</v>
      </c>
      <c r="C29" s="27" t="s">
        <v>2811</v>
      </c>
      <c r="D29" s="23" t="str">
        <f>IF(A29=14,(F545),(0))</f>
        <v>MARIA TERESA AGUILAR CHAVEZ</v>
      </c>
    </row>
    <row r="30" spans="1:4" x14ac:dyDescent="0.2">
      <c r="A30" s="22">
        <v>15</v>
      </c>
      <c r="B30" s="124" t="s">
        <v>3421</v>
      </c>
      <c r="C30" s="27" t="s">
        <v>2812</v>
      </c>
      <c r="D30" s="23" t="str">
        <f>IF(A30=15,(F546),(0))</f>
        <v>MARIA GUADALUPE MALVAEZ SANCHEZ</v>
      </c>
    </row>
    <row r="31" spans="1:4" x14ac:dyDescent="0.2">
      <c r="A31" s="22">
        <v>16</v>
      </c>
      <c r="B31" s="126" t="s">
        <v>3424</v>
      </c>
      <c r="C31" s="27" t="s">
        <v>2813</v>
      </c>
      <c r="D31" s="23" t="str">
        <f>IF(A31=16,(F547),(0))</f>
        <v>MARIA FELIX HERRERA GRANILLO</v>
      </c>
    </row>
    <row r="32" spans="1:4" x14ac:dyDescent="0.2">
      <c r="A32" s="22">
        <v>17</v>
      </c>
      <c r="B32" s="126" t="s">
        <v>3425</v>
      </c>
      <c r="C32" s="46" t="s">
        <v>2814</v>
      </c>
      <c r="D32" s="23" t="str">
        <f>IF(A32=17,(F548),(0))</f>
        <v>IVONNE CASTAÑEDA ALVAREZ</v>
      </c>
    </row>
    <row r="33" spans="1:4" x14ac:dyDescent="0.2">
      <c r="A33" s="22">
        <v>18</v>
      </c>
      <c r="B33" s="126" t="s">
        <v>3426</v>
      </c>
      <c r="C33" s="46" t="s">
        <v>2814</v>
      </c>
      <c r="D33" s="23" t="str">
        <f>IF(A33=18,(F549),(0))</f>
        <v>MARGARITA TORRES VILLANUEVA</v>
      </c>
    </row>
    <row r="34" spans="1:4" ht="18" x14ac:dyDescent="0.2">
      <c r="A34" s="22">
        <v>19</v>
      </c>
      <c r="B34" s="126" t="s">
        <v>3426</v>
      </c>
      <c r="C34" s="87" t="s">
        <v>2815</v>
      </c>
      <c r="D34" s="23" t="str">
        <f>IF(A34=19,(F550),(0))</f>
        <v>SANDRA VILLANUEVA TORRES</v>
      </c>
    </row>
    <row r="35" spans="1:4" ht="18" x14ac:dyDescent="0.2">
      <c r="A35" s="22">
        <v>20</v>
      </c>
      <c r="B35" s="126" t="s">
        <v>3427</v>
      </c>
      <c r="C35" s="87" t="s">
        <v>2816</v>
      </c>
      <c r="D35" s="23" t="str">
        <f>IF(A35=20,(F551),(0))</f>
        <v>ABRAHAM MEZA GOMEZ</v>
      </c>
    </row>
    <row r="36" spans="1:4" x14ac:dyDescent="0.2">
      <c r="A36" s="22">
        <v>21</v>
      </c>
      <c r="B36" s="126" t="s">
        <v>3422</v>
      </c>
      <c r="C36" s="27" t="s">
        <v>2817</v>
      </c>
      <c r="D36" s="23" t="str">
        <f>IF(A36=21,(F552),(0))</f>
        <v>MARIA DE LA LUZ  ROMERO</v>
      </c>
    </row>
    <row r="37" spans="1:4" x14ac:dyDescent="0.2">
      <c r="A37" s="22">
        <v>22</v>
      </c>
      <c r="B37" s="126" t="s">
        <v>3422</v>
      </c>
      <c r="C37" s="27" t="s">
        <v>2818</v>
      </c>
      <c r="D37" s="23" t="str">
        <f>IF(A37=22,(F553),(0))</f>
        <v>MARIA DOLORES DURAN DE LA CURZ</v>
      </c>
    </row>
    <row r="38" spans="1:4" x14ac:dyDescent="0.2">
      <c r="A38" s="22">
        <v>23</v>
      </c>
      <c r="B38" s="126" t="s">
        <v>3422</v>
      </c>
      <c r="C38" s="27" t="s">
        <v>2818</v>
      </c>
      <c r="D38" s="23" t="str">
        <f>IF(A38=23,(F554),(0))</f>
        <v>MARIA DOLORES DURAN DE LA CURZ</v>
      </c>
    </row>
    <row r="39" spans="1:4" x14ac:dyDescent="0.2">
      <c r="A39" s="22">
        <v>24</v>
      </c>
      <c r="B39" s="126" t="s">
        <v>3421</v>
      </c>
      <c r="C39" s="27" t="s">
        <v>2819</v>
      </c>
      <c r="D39" s="23" t="str">
        <f>IF(A39=24,(F555),(0))</f>
        <v>JUAN DANIEL SANCHEZ TRINIDAD</v>
      </c>
    </row>
    <row r="40" spans="1:4" x14ac:dyDescent="0.2">
      <c r="A40" s="22">
        <v>25</v>
      </c>
      <c r="B40" s="126" t="s">
        <v>3428</v>
      </c>
      <c r="C40" s="27" t="s">
        <v>2820</v>
      </c>
      <c r="D40" s="23" t="str">
        <f>IF(A40=25,(F556),(0))</f>
        <v>NOE BERNARDO DE LA PEÑA  CARDENAS</v>
      </c>
    </row>
    <row r="41" spans="1:4" x14ac:dyDescent="0.2">
      <c r="A41" s="22">
        <v>26</v>
      </c>
      <c r="B41" s="126" t="s">
        <v>3429</v>
      </c>
      <c r="C41" s="27" t="s">
        <v>2821</v>
      </c>
      <c r="D41" s="23" t="str">
        <f>IF(A41=26,(F557),(0))</f>
        <v>FRANCISCO VILLANUEVA HERRERA</v>
      </c>
    </row>
    <row r="42" spans="1:4" x14ac:dyDescent="0.2">
      <c r="A42" s="22">
        <v>27</v>
      </c>
      <c r="B42" s="126" t="s">
        <v>3428</v>
      </c>
      <c r="C42" s="27" t="s">
        <v>2822</v>
      </c>
      <c r="D42" s="23" t="str">
        <f>IF(A42=27,(F558),(0))</f>
        <v>BERTHA MORALES JURADO</v>
      </c>
    </row>
    <row r="43" spans="1:4" x14ac:dyDescent="0.2">
      <c r="A43" s="22">
        <v>28</v>
      </c>
      <c r="B43" s="126" t="s">
        <v>3421</v>
      </c>
      <c r="C43" s="27" t="s">
        <v>212</v>
      </c>
      <c r="D43" s="23" t="str">
        <f>IF(A43=28,(F559),(0))</f>
        <v>SARA CHIRINOS CASTAÑEDA</v>
      </c>
    </row>
    <row r="44" spans="1:4" x14ac:dyDescent="0.2">
      <c r="A44" s="22">
        <v>29</v>
      </c>
      <c r="B44" s="126" t="s">
        <v>3430</v>
      </c>
      <c r="C44" s="27" t="s">
        <v>765</v>
      </c>
      <c r="D44" s="23" t="str">
        <f>IF(A44=29,(F560),(0))</f>
        <v>FRANCISCO VALENTE REYES VALENCIA</v>
      </c>
    </row>
    <row r="45" spans="1:4" x14ac:dyDescent="0.2">
      <c r="A45" s="22">
        <v>30</v>
      </c>
      <c r="B45" s="126" t="s">
        <v>3431</v>
      </c>
      <c r="C45" s="27" t="s">
        <v>2823</v>
      </c>
      <c r="D45" s="23" t="str">
        <f>IF(A45=30,(F561),(0))</f>
        <v>FRANCISCA ROMERO SANTILLAN</v>
      </c>
    </row>
    <row r="46" spans="1:4" x14ac:dyDescent="0.2">
      <c r="A46" s="22">
        <v>31</v>
      </c>
      <c r="B46" s="126" t="s">
        <v>3431</v>
      </c>
      <c r="C46" s="46" t="s">
        <v>2824</v>
      </c>
      <c r="D46" s="23" t="str">
        <f>IF(A46=31,(F562),(0))</f>
        <v>EMMA RUFINA  GALICIA</v>
      </c>
    </row>
    <row r="47" spans="1:4" x14ac:dyDescent="0.2">
      <c r="A47" s="22">
        <v>32</v>
      </c>
      <c r="B47" s="126" t="s">
        <v>3431</v>
      </c>
      <c r="C47" s="27" t="s">
        <v>304</v>
      </c>
      <c r="D47" s="23" t="str">
        <f>IF(A47=32,(F563),(0))</f>
        <v>MARIA GRACIELA CHAVEZ NOGUERON</v>
      </c>
    </row>
    <row r="48" spans="1:4" x14ac:dyDescent="0.2">
      <c r="A48" s="22">
        <v>33</v>
      </c>
      <c r="B48" s="126" t="s">
        <v>3431</v>
      </c>
      <c r="C48" s="27" t="s">
        <v>304</v>
      </c>
      <c r="D48" s="23" t="str">
        <f>IF(A48=33,(F564),(0))</f>
        <v>MARIA GRACIELA CHAVEZ NOGUERON</v>
      </c>
    </row>
    <row r="49" spans="1:4" x14ac:dyDescent="0.2">
      <c r="A49" s="22">
        <v>34</v>
      </c>
      <c r="B49" s="126" t="s">
        <v>3432</v>
      </c>
      <c r="C49" s="27" t="s">
        <v>218</v>
      </c>
      <c r="D49" s="23" t="str">
        <f>IF(A49=34,(F565),(0))</f>
        <v>ROBERTO  ALVARADO MARTINEZ</v>
      </c>
    </row>
    <row r="50" spans="1:4" x14ac:dyDescent="0.2">
      <c r="A50" s="22">
        <v>35</v>
      </c>
      <c r="B50" s="126" t="s">
        <v>3432</v>
      </c>
      <c r="C50" s="27" t="s">
        <v>218</v>
      </c>
      <c r="D50" s="23" t="str">
        <f>IF(A50=35,(F566),(0))</f>
        <v>MATIAS BARTOLO AYALA</v>
      </c>
    </row>
    <row r="51" spans="1:4" x14ac:dyDescent="0.2">
      <c r="A51" s="22">
        <v>36</v>
      </c>
      <c r="B51" s="126" t="s">
        <v>3422</v>
      </c>
      <c r="C51" s="27" t="s">
        <v>1251</v>
      </c>
      <c r="D51" s="23" t="str">
        <f>IF(A51=36,(F567),(0))</f>
        <v>ROBERTO CARLOS TERREZ MORALES</v>
      </c>
    </row>
    <row r="52" spans="1:4" x14ac:dyDescent="0.2">
      <c r="A52" s="22">
        <v>37</v>
      </c>
      <c r="B52" s="126" t="s">
        <v>3433</v>
      </c>
      <c r="C52" s="42" t="s">
        <v>218</v>
      </c>
      <c r="D52" s="23" t="str">
        <f>IF(A52=37,(F568),(0))</f>
        <v>JAVIER BARTOLO AYALA</v>
      </c>
    </row>
    <row r="53" spans="1:4" x14ac:dyDescent="0.2">
      <c r="A53" s="22">
        <v>38</v>
      </c>
      <c r="B53" s="126" t="s">
        <v>3433</v>
      </c>
      <c r="C53" s="42" t="s">
        <v>218</v>
      </c>
      <c r="D53" s="23" t="str">
        <f>IF(A53=38,(F569),(0))</f>
        <v>FELIX BARTOLO AYALA</v>
      </c>
    </row>
    <row r="54" spans="1:4" x14ac:dyDescent="0.2">
      <c r="A54" s="22">
        <v>39</v>
      </c>
      <c r="B54" s="126" t="s">
        <v>3431</v>
      </c>
      <c r="C54" s="27" t="s">
        <v>212</v>
      </c>
      <c r="D54" s="135" t="s">
        <v>3556</v>
      </c>
    </row>
    <row r="55" spans="1:4" x14ac:dyDescent="0.2">
      <c r="A55" s="22">
        <v>40</v>
      </c>
      <c r="B55" s="126" t="s">
        <v>3434</v>
      </c>
      <c r="C55" s="27" t="s">
        <v>2825</v>
      </c>
      <c r="D55" s="23" t="str">
        <f>IF(A55=40,(F571),(0))</f>
        <v>MARTHA CATALINA MARTINEZ REYES</v>
      </c>
    </row>
    <row r="56" spans="1:4" x14ac:dyDescent="0.2">
      <c r="A56" s="22">
        <v>41</v>
      </c>
      <c r="B56" s="126" t="s">
        <v>3435</v>
      </c>
      <c r="C56" s="27" t="s">
        <v>987</v>
      </c>
      <c r="D56" s="23" t="str">
        <f>IF(A56=41,(F572),(0))</f>
        <v>RUTH LOPEZ SANSEN</v>
      </c>
    </row>
    <row r="57" spans="1:4" x14ac:dyDescent="0.2">
      <c r="A57" s="22">
        <v>42</v>
      </c>
      <c r="B57" s="126" t="s">
        <v>3436</v>
      </c>
      <c r="C57" s="27" t="s">
        <v>2826</v>
      </c>
      <c r="D57" s="23" t="str">
        <f>IF(A57=42,(F573),(0))</f>
        <v>JOCABED MANCILLA CHAVEZ</v>
      </c>
    </row>
    <row r="58" spans="1:4" x14ac:dyDescent="0.2">
      <c r="A58" s="22">
        <v>43</v>
      </c>
      <c r="B58" s="126" t="s">
        <v>3432</v>
      </c>
      <c r="C58" s="27" t="s">
        <v>2827</v>
      </c>
      <c r="D58" s="23" t="str">
        <f>IF(A58=43,(F574),(0))</f>
        <v>BERTHA MARTINA GUTIERREZ VENEGAS</v>
      </c>
    </row>
    <row r="59" spans="1:4" x14ac:dyDescent="0.2">
      <c r="A59" s="22">
        <v>44</v>
      </c>
      <c r="B59" s="126" t="s">
        <v>3437</v>
      </c>
      <c r="C59" s="27" t="s">
        <v>2828</v>
      </c>
      <c r="D59" s="23" t="str">
        <f>IF(A59=44,(F575),(0))</f>
        <v>JULIA GARCIA VENEGAS</v>
      </c>
    </row>
    <row r="60" spans="1:4" x14ac:dyDescent="0.2">
      <c r="A60" s="22">
        <v>45</v>
      </c>
      <c r="B60" s="126" t="s">
        <v>3438</v>
      </c>
      <c r="C60" s="27" t="s">
        <v>2829</v>
      </c>
      <c r="D60" s="23" t="str">
        <f>IF(A60=45,(F576),(0))</f>
        <v>APOLINAR LOPEZ HERNANDEZ</v>
      </c>
    </row>
    <row r="61" spans="1:4" x14ac:dyDescent="0.2">
      <c r="A61" s="22">
        <v>46</v>
      </c>
      <c r="B61" s="126" t="s">
        <v>3437</v>
      </c>
      <c r="C61" s="27" t="s">
        <v>2828</v>
      </c>
      <c r="D61" s="23" t="str">
        <f>IF(A61=46,(F577),(0))</f>
        <v>APOLONIA GARCIA VENEGAS</v>
      </c>
    </row>
    <row r="62" spans="1:4" x14ac:dyDescent="0.2">
      <c r="A62" s="22">
        <v>47</v>
      </c>
      <c r="B62" s="126" t="s">
        <v>3439</v>
      </c>
      <c r="C62" s="27" t="s">
        <v>2830</v>
      </c>
      <c r="D62" s="23" t="str">
        <f>IF(A62=47,(F578),(0))</f>
        <v>MARCELLA TANIA LOPEZ GUTIERREZ</v>
      </c>
    </row>
    <row r="63" spans="1:4" x14ac:dyDescent="0.2">
      <c r="A63" s="22">
        <v>48</v>
      </c>
      <c r="B63" s="126" t="s">
        <v>3440</v>
      </c>
      <c r="C63" s="27" t="s">
        <v>2831</v>
      </c>
      <c r="D63" s="23" t="str">
        <f>IF(A63=48,(F579),(0))</f>
        <v>LOURDES MORENO  GARCIA</v>
      </c>
    </row>
    <row r="64" spans="1:4" x14ac:dyDescent="0.2">
      <c r="A64" s="22">
        <v>49</v>
      </c>
      <c r="B64" s="126" t="s">
        <v>3441</v>
      </c>
      <c r="C64" s="27" t="s">
        <v>1058</v>
      </c>
      <c r="D64" s="23" t="str">
        <f>IF(A64=49,(F580),(0))</f>
        <v>ASUNCION  GARMENDIA CARMONA</v>
      </c>
    </row>
    <row r="65" spans="1:4" x14ac:dyDescent="0.2">
      <c r="A65" s="22">
        <v>50</v>
      </c>
      <c r="B65" s="126" t="s">
        <v>3442</v>
      </c>
      <c r="C65" s="27" t="s">
        <v>987</v>
      </c>
      <c r="D65" s="25" t="str">
        <f>IF(A65=50, (F581),(0))</f>
        <v>OSWALDO VARGAS MARTINEZ</v>
      </c>
    </row>
    <row r="66" spans="1:4" x14ac:dyDescent="0.2">
      <c r="A66" s="22">
        <v>51</v>
      </c>
      <c r="B66" s="126" t="s">
        <v>3443</v>
      </c>
      <c r="C66" s="27" t="s">
        <v>987</v>
      </c>
      <c r="D66" s="25" t="str">
        <f>IF(A66=51, (F582),(0))</f>
        <v>EVANGELINA GARCIA VILLALOBOS</v>
      </c>
    </row>
    <row r="67" spans="1:4" x14ac:dyDescent="0.2">
      <c r="A67" s="22">
        <v>52</v>
      </c>
      <c r="B67" s="126" t="s">
        <v>3443</v>
      </c>
      <c r="C67" s="27" t="s">
        <v>987</v>
      </c>
      <c r="D67" s="25" t="str">
        <f>IF(A67=52, (F583),(0))</f>
        <v>EDITH PEÑALOZA DUARTE</v>
      </c>
    </row>
    <row r="68" spans="1:4" x14ac:dyDescent="0.2">
      <c r="A68" s="22">
        <v>53</v>
      </c>
      <c r="B68" s="126" t="s">
        <v>3422</v>
      </c>
      <c r="C68" s="27" t="s">
        <v>2832</v>
      </c>
      <c r="D68" s="25" t="str">
        <f>IF(A68=53, (F584),(0))</f>
        <v>ERIKA MARTINEZ  NOGUERON</v>
      </c>
    </row>
    <row r="69" spans="1:4" x14ac:dyDescent="0.2">
      <c r="A69" s="22">
        <v>54</v>
      </c>
      <c r="B69" s="126" t="s">
        <v>3422</v>
      </c>
      <c r="C69" s="27" t="s">
        <v>2833</v>
      </c>
      <c r="D69" s="25" t="str">
        <f>IF(A69=54, (F585),(0))</f>
        <v>SANTIAGO MARTINEZ CASTAÑEDA</v>
      </c>
    </row>
    <row r="70" spans="1:4" x14ac:dyDescent="0.2">
      <c r="A70" s="22">
        <v>55</v>
      </c>
      <c r="B70" s="126" t="s">
        <v>3422</v>
      </c>
      <c r="C70" s="27" t="s">
        <v>2834</v>
      </c>
      <c r="D70" s="25" t="str">
        <f>IF(A70=55, (F586),(0))</f>
        <v>FRANCISCA NOGUERON DE LA ROSA</v>
      </c>
    </row>
    <row r="71" spans="1:4" x14ac:dyDescent="0.2">
      <c r="A71" s="22">
        <v>56</v>
      </c>
      <c r="B71" s="126" t="s">
        <v>3444</v>
      </c>
      <c r="C71" s="27" t="s">
        <v>1385</v>
      </c>
      <c r="D71" s="25" t="str">
        <f>IF(A71=56, (F587),(0))</f>
        <v>MARIA  FLORES TAPIA</v>
      </c>
    </row>
    <row r="72" spans="1:4" x14ac:dyDescent="0.2">
      <c r="A72" s="22">
        <v>57</v>
      </c>
      <c r="B72" s="126" t="s">
        <v>3445</v>
      </c>
      <c r="C72" s="27" t="s">
        <v>2835</v>
      </c>
      <c r="D72" s="25" t="str">
        <f>IF(A72=57, (F588),(0))</f>
        <v>MIGUEL ANGEL MEZA FLORES</v>
      </c>
    </row>
    <row r="73" spans="1:4" x14ac:dyDescent="0.2">
      <c r="A73" s="22">
        <v>58</v>
      </c>
      <c r="B73" s="126" t="s">
        <v>3446</v>
      </c>
      <c r="C73" s="27" t="s">
        <v>2836</v>
      </c>
      <c r="D73" s="25" t="str">
        <f>IF(A73=58, (F589),(0))</f>
        <v>JUAN FLORES TAPIA</v>
      </c>
    </row>
    <row r="74" spans="1:4" x14ac:dyDescent="0.2">
      <c r="A74" s="22">
        <v>59</v>
      </c>
      <c r="B74" s="126" t="s">
        <v>3446</v>
      </c>
      <c r="C74" s="27" t="s">
        <v>2837</v>
      </c>
      <c r="D74" s="25" t="str">
        <f>IF(A74=59, (F590),(0))</f>
        <v>ELIAS CASTAÑEDA MUCIÑO</v>
      </c>
    </row>
    <row r="75" spans="1:4" x14ac:dyDescent="0.2">
      <c r="A75" s="22">
        <v>60</v>
      </c>
      <c r="B75" s="126" t="s">
        <v>3447</v>
      </c>
      <c r="C75" s="27" t="s">
        <v>2838</v>
      </c>
      <c r="D75" s="25" t="str">
        <f>IF(A75=60, (F591),(0))</f>
        <v>ALBERTO LEONEL CASTILLO CANO</v>
      </c>
    </row>
    <row r="76" spans="1:4" x14ac:dyDescent="0.2">
      <c r="A76" s="22">
        <v>61</v>
      </c>
      <c r="B76" s="126" t="s">
        <v>3447</v>
      </c>
      <c r="C76" s="27" t="s">
        <v>2839</v>
      </c>
      <c r="D76" s="25" t="str">
        <f>IF(A76=61, (F592),(0))</f>
        <v>VICTOR MANUEL CASTILLO GONZALEZ</v>
      </c>
    </row>
    <row r="77" spans="1:4" x14ac:dyDescent="0.2">
      <c r="A77" s="22">
        <v>62</v>
      </c>
      <c r="B77" s="126" t="s">
        <v>3445</v>
      </c>
      <c r="C77" s="46" t="s">
        <v>2840</v>
      </c>
      <c r="D77" s="30" t="str">
        <f>IF(A77=62, (F593),(0))</f>
        <v>ALEJANDRA CASTAÑEDA ALVAREZ</v>
      </c>
    </row>
    <row r="78" spans="1:4" x14ac:dyDescent="0.2">
      <c r="A78" s="22">
        <v>63</v>
      </c>
      <c r="B78" s="126" t="s">
        <v>3446</v>
      </c>
      <c r="C78" s="27" t="s">
        <v>2841</v>
      </c>
      <c r="D78" s="25" t="str">
        <f>IF(A78=63, (F594),(0))</f>
        <v>JUAN MARTINEZ DURAN</v>
      </c>
    </row>
    <row r="79" spans="1:4" x14ac:dyDescent="0.2">
      <c r="A79" s="22">
        <v>64</v>
      </c>
      <c r="B79" s="126" t="s">
        <v>3446</v>
      </c>
      <c r="C79" s="27" t="s">
        <v>2841</v>
      </c>
      <c r="D79" s="25" t="str">
        <f>IF(A79=64, (F595),(0))</f>
        <v>JUAN MARTINEZ DURAN</v>
      </c>
    </row>
    <row r="80" spans="1:4" x14ac:dyDescent="0.2">
      <c r="A80" s="22">
        <v>65</v>
      </c>
      <c r="B80" s="126" t="s">
        <v>3446</v>
      </c>
      <c r="C80" s="27" t="s">
        <v>961</v>
      </c>
      <c r="D80" s="25" t="str">
        <f>IF(A80=65, (F596),(0))</f>
        <v>ALEJANDRA BEATRIZ CHAVEZ ARCE</v>
      </c>
    </row>
    <row r="81" spans="1:4" x14ac:dyDescent="0.2">
      <c r="A81" s="22">
        <v>66</v>
      </c>
      <c r="B81" s="126" t="s">
        <v>3448</v>
      </c>
      <c r="C81" s="27" t="s">
        <v>2842</v>
      </c>
      <c r="D81" s="25" t="str">
        <f>IF(A81=66, (F597),(0))</f>
        <v>MARIA DE LA LUZ ZAMORA CHAVEZ</v>
      </c>
    </row>
    <row r="82" spans="1:4" x14ac:dyDescent="0.2">
      <c r="A82" s="22">
        <v>67</v>
      </c>
      <c r="B82" s="126" t="s">
        <v>3448</v>
      </c>
      <c r="C82" s="27" t="s">
        <v>2843</v>
      </c>
      <c r="D82" s="25" t="str">
        <f>IF(A82=67, (F598),(0))</f>
        <v>MARIA MUCIÑO MENDOZA</v>
      </c>
    </row>
    <row r="83" spans="1:4" x14ac:dyDescent="0.2">
      <c r="A83" s="22">
        <v>68</v>
      </c>
      <c r="B83" s="126" t="s">
        <v>3448</v>
      </c>
      <c r="C83" s="27" t="s">
        <v>2844</v>
      </c>
      <c r="D83" s="25" t="str">
        <f>IF(A83=68, (F599),(0))</f>
        <v>ELIAS CASTAÑEDA JIMENEZ</v>
      </c>
    </row>
    <row r="84" spans="1:4" x14ac:dyDescent="0.2">
      <c r="A84" s="22">
        <v>69</v>
      </c>
      <c r="B84" s="126" t="s">
        <v>3448</v>
      </c>
      <c r="C84" s="68" t="s">
        <v>2845</v>
      </c>
      <c r="D84" s="25" t="str">
        <f>IF(A84=69, (F600),(0))</f>
        <v>ANA KAREN PEREZ MORENO</v>
      </c>
    </row>
    <row r="85" spans="1:4" x14ac:dyDescent="0.2">
      <c r="A85" s="22">
        <v>70</v>
      </c>
      <c r="B85" s="126" t="s">
        <v>3448</v>
      </c>
      <c r="C85" s="68" t="s">
        <v>2845</v>
      </c>
      <c r="D85" s="25" t="str">
        <f>IF(A85=70, (F601),(0))</f>
        <v>MANUEL ALVAREZ SAN MARTIN</v>
      </c>
    </row>
    <row r="86" spans="1:4" x14ac:dyDescent="0.2">
      <c r="A86" s="22">
        <v>71</v>
      </c>
      <c r="B86" s="126" t="s">
        <v>3449</v>
      </c>
      <c r="C86" s="27" t="s">
        <v>2846</v>
      </c>
      <c r="D86" s="25" t="str">
        <f>IF(A86=71, (F602),(0))</f>
        <v>CLAUDIA MARLENE MANCILLA CHAVEZ</v>
      </c>
    </row>
    <row r="87" spans="1:4" x14ac:dyDescent="0.2">
      <c r="A87" s="22">
        <v>72</v>
      </c>
      <c r="B87" s="126" t="s">
        <v>3450</v>
      </c>
      <c r="C87" s="27" t="s">
        <v>99</v>
      </c>
      <c r="D87" s="25" t="str">
        <f>IF(A87=72, (F603),(0))</f>
        <v>NAHUM  CRUZ HERNANDEZ</v>
      </c>
    </row>
    <row r="88" spans="1:4" x14ac:dyDescent="0.2">
      <c r="A88" s="22">
        <v>73</v>
      </c>
      <c r="B88" s="126" t="s">
        <v>3448</v>
      </c>
      <c r="C88" s="87" t="s">
        <v>2847</v>
      </c>
      <c r="D88" s="25" t="str">
        <f>IF(A88=73, (F604),(0))</f>
        <v>GREGORIO MALVAEZ SANDOVAL</v>
      </c>
    </row>
    <row r="89" spans="1:4" x14ac:dyDescent="0.2">
      <c r="A89" s="22">
        <v>74</v>
      </c>
      <c r="B89" s="126" t="s">
        <v>3451</v>
      </c>
      <c r="C89" s="111" t="s">
        <v>2848</v>
      </c>
      <c r="D89" s="25" t="str">
        <f>IF(A89=74, (F605),(0))</f>
        <v>MARIA TRINIDAD SANTIAGO SORIANO</v>
      </c>
    </row>
    <row r="90" spans="1:4" x14ac:dyDescent="0.2">
      <c r="A90" s="22">
        <v>75</v>
      </c>
      <c r="B90" s="126" t="s">
        <v>3451</v>
      </c>
      <c r="C90" s="27" t="s">
        <v>2849</v>
      </c>
      <c r="D90" s="30" t="s">
        <v>3532</v>
      </c>
    </row>
    <row r="91" spans="1:4" x14ac:dyDescent="0.2">
      <c r="A91" s="22">
        <v>76</v>
      </c>
      <c r="B91" s="126" t="s">
        <v>3452</v>
      </c>
      <c r="C91" s="27" t="s">
        <v>675</v>
      </c>
      <c r="D91" s="25" t="str">
        <f>IF(A91=76, (F607),(0))</f>
        <v>SOLEDAD MEDINA MERIDA</v>
      </c>
    </row>
    <row r="92" spans="1:4" x14ac:dyDescent="0.2">
      <c r="A92" s="22">
        <v>77</v>
      </c>
      <c r="B92" s="126" t="s">
        <v>3453</v>
      </c>
      <c r="C92" s="27" t="s">
        <v>2850</v>
      </c>
      <c r="D92" s="25" t="str">
        <f>IF(A92=77, (F608),(0))</f>
        <v>FELIPE MENDEZ DE LA PEÑA</v>
      </c>
    </row>
    <row r="93" spans="1:4" x14ac:dyDescent="0.2">
      <c r="A93" s="22">
        <v>78</v>
      </c>
      <c r="B93" s="126" t="s">
        <v>3454</v>
      </c>
      <c r="C93" s="27" t="s">
        <v>2851</v>
      </c>
      <c r="D93" s="25" t="str">
        <f>IF(A93=78, (F609),(0))</f>
        <v>EUSEBIA MARIA ANGELA  DE LA PEÑA MARTINEZ</v>
      </c>
    </row>
    <row r="94" spans="1:4" x14ac:dyDescent="0.2">
      <c r="A94" s="22">
        <v>79</v>
      </c>
      <c r="B94" s="126" t="s">
        <v>3454</v>
      </c>
      <c r="C94" s="27" t="s">
        <v>208</v>
      </c>
      <c r="D94" s="25" t="str">
        <f>IF(A94=79, (F610),(0))</f>
        <v>HERMILA MONROY SANTANA</v>
      </c>
    </row>
    <row r="95" spans="1:4" x14ac:dyDescent="0.2">
      <c r="A95" s="22">
        <v>80</v>
      </c>
      <c r="B95" s="126" t="s">
        <v>3454</v>
      </c>
      <c r="C95" s="46" t="s">
        <v>2852</v>
      </c>
      <c r="D95" s="25" t="str">
        <f>IF(A95=80, (F611),(0))</f>
        <v>CLARA ISABEL REYES BERNABE</v>
      </c>
    </row>
    <row r="96" spans="1:4" x14ac:dyDescent="0.2">
      <c r="A96" s="22">
        <v>81</v>
      </c>
      <c r="B96" s="126" t="s">
        <v>3455</v>
      </c>
      <c r="C96" s="27" t="s">
        <v>274</v>
      </c>
      <c r="D96" s="25" t="str">
        <f>IF(A96=81, (F612),(0))</f>
        <v>LUIS CASTAÑEDA CARRASCO</v>
      </c>
    </row>
    <row r="97" spans="1:4" x14ac:dyDescent="0.2">
      <c r="A97" s="22">
        <v>82</v>
      </c>
      <c r="B97" s="126" t="s">
        <v>3448</v>
      </c>
      <c r="C97" s="27" t="s">
        <v>674</v>
      </c>
      <c r="D97" s="25" t="str">
        <f>IF(A97=82, (F613),(0))</f>
        <v>FRANCISCO MELESIO ACEVEDO  CAÑEDO</v>
      </c>
    </row>
    <row r="98" spans="1:4" x14ac:dyDescent="0.2">
      <c r="A98" s="22">
        <v>83</v>
      </c>
      <c r="B98" s="126" t="s">
        <v>3451</v>
      </c>
      <c r="C98" s="27" t="s">
        <v>274</v>
      </c>
      <c r="D98" s="25" t="str">
        <f>IF(A98=83, (F614),(0))</f>
        <v>ALVINA ROMERO JIMENEZ</v>
      </c>
    </row>
    <row r="99" spans="1:4" x14ac:dyDescent="0.2">
      <c r="A99" s="22">
        <v>84</v>
      </c>
      <c r="B99" s="126" t="s">
        <v>3448</v>
      </c>
      <c r="C99" s="87" t="s">
        <v>2853</v>
      </c>
      <c r="D99" s="25" t="str">
        <f>IF(A99=84, (F615),(0))</f>
        <v>ROSA MARTINEZ TORRES</v>
      </c>
    </row>
    <row r="100" spans="1:4" x14ac:dyDescent="0.2">
      <c r="A100" s="22">
        <v>85</v>
      </c>
      <c r="B100" s="126" t="s">
        <v>3448</v>
      </c>
      <c r="C100" s="27" t="s">
        <v>2854</v>
      </c>
      <c r="D100" s="25" t="str">
        <f>IF(A100=85, (F616),(0))</f>
        <v>MARIA SANTA GUTIERREZ NUÑEZ</v>
      </c>
    </row>
    <row r="101" spans="1:4" x14ac:dyDescent="0.2">
      <c r="A101" s="22">
        <v>86</v>
      </c>
      <c r="B101" s="126" t="s">
        <v>3448</v>
      </c>
      <c r="C101" s="46" t="s">
        <v>664</v>
      </c>
      <c r="D101" s="25" t="str">
        <f>IF(A101=86, (F617),(0))</f>
        <v>JUAN LUIS RAMIEZ NUÑEZ</v>
      </c>
    </row>
    <row r="102" spans="1:4" x14ac:dyDescent="0.2">
      <c r="A102" s="22">
        <v>87</v>
      </c>
      <c r="B102" s="126" t="s">
        <v>3448</v>
      </c>
      <c r="C102" s="46" t="s">
        <v>664</v>
      </c>
      <c r="D102" s="25" t="str">
        <f>IF(A102=87, (F618),(0))</f>
        <v>JUAN LUIS RAMIEZ NUÑEZ</v>
      </c>
    </row>
    <row r="103" spans="1:4" x14ac:dyDescent="0.2">
      <c r="A103" s="22">
        <v>88</v>
      </c>
      <c r="B103" s="126" t="s">
        <v>3456</v>
      </c>
      <c r="C103" s="27" t="s">
        <v>2855</v>
      </c>
      <c r="D103" s="25" t="str">
        <f>IF(A103=88, (F619),(0))</f>
        <v>JOSEFINA ORTIZ ORTA</v>
      </c>
    </row>
    <row r="104" spans="1:4" x14ac:dyDescent="0.2">
      <c r="A104" s="22">
        <v>89</v>
      </c>
      <c r="B104" s="126" t="s">
        <v>3457</v>
      </c>
      <c r="C104" s="27" t="s">
        <v>2856</v>
      </c>
      <c r="D104" s="25" t="str">
        <f>IF(A104=89, (F620),(0))</f>
        <v>LETICIA RUBIO9 GARDUÑO</v>
      </c>
    </row>
    <row r="105" spans="1:4" x14ac:dyDescent="0.2">
      <c r="A105" s="22">
        <v>90</v>
      </c>
      <c r="B105" s="126" t="s">
        <v>3458</v>
      </c>
      <c r="C105" s="67" t="s">
        <v>2857</v>
      </c>
      <c r="D105" s="25" t="str">
        <f>IF(A105=90, (F621),(0))</f>
        <v>ALBERTO MARQUEZ RUBIO</v>
      </c>
    </row>
    <row r="106" spans="1:4" x14ac:dyDescent="0.2">
      <c r="A106" s="22">
        <v>91</v>
      </c>
      <c r="B106" s="126" t="s">
        <v>3459</v>
      </c>
      <c r="C106" s="27" t="s">
        <v>1201</v>
      </c>
      <c r="D106" s="25" t="str">
        <f>IF(A106=91, (F622),(0))</f>
        <v>LUCIO AARON MARQUEZ PEREZ</v>
      </c>
    </row>
    <row r="107" spans="1:4" x14ac:dyDescent="0.2">
      <c r="A107" s="22">
        <v>92</v>
      </c>
      <c r="B107" s="126" t="s">
        <v>3460</v>
      </c>
      <c r="C107" s="27" t="s">
        <v>205</v>
      </c>
      <c r="D107" s="25" t="str">
        <f>IF(A107=92, (F623),(0))</f>
        <v>MAURICIO ALEJANDRO TERREZ MORALES</v>
      </c>
    </row>
    <row r="108" spans="1:4" x14ac:dyDescent="0.2">
      <c r="A108" s="22">
        <v>93</v>
      </c>
      <c r="B108" s="126" t="s">
        <v>3461</v>
      </c>
      <c r="C108" s="27" t="s">
        <v>2858</v>
      </c>
      <c r="D108" s="25" t="str">
        <f>IF(A108=93, (F624),(0))</f>
        <v>TOMASA NOGUERON GALICIA</v>
      </c>
    </row>
    <row r="109" spans="1:4" x14ac:dyDescent="0.2">
      <c r="A109" s="22">
        <v>94</v>
      </c>
      <c r="B109" s="126" t="s">
        <v>3460</v>
      </c>
      <c r="C109" s="27" t="s">
        <v>212</v>
      </c>
      <c r="D109" s="25" t="str">
        <f>IF(A109=94, (F625),(0))</f>
        <v>CRISTINA CRUZ CORONA</v>
      </c>
    </row>
    <row r="110" spans="1:4" x14ac:dyDescent="0.2">
      <c r="A110" s="22">
        <v>95</v>
      </c>
      <c r="B110" s="126" t="s">
        <v>3462</v>
      </c>
      <c r="C110" s="27" t="s">
        <v>218</v>
      </c>
      <c r="D110" s="25" t="str">
        <f>IF(A110=95, (F626),(0))</f>
        <v>RITA ARACELI QUIÑONEZ JIMENEZ</v>
      </c>
    </row>
    <row r="111" spans="1:4" x14ac:dyDescent="0.2">
      <c r="A111" s="22">
        <v>96</v>
      </c>
      <c r="B111" s="126" t="s">
        <v>3462</v>
      </c>
      <c r="C111" s="27" t="s">
        <v>218</v>
      </c>
      <c r="D111" s="25" t="str">
        <f>IF(A111=96, (F627),(0))</f>
        <v>RITA ARACELI QUIÑONEZ JIMENEZ</v>
      </c>
    </row>
    <row r="112" spans="1:4" x14ac:dyDescent="0.2">
      <c r="A112" s="22">
        <v>97</v>
      </c>
      <c r="B112" s="126" t="s">
        <v>3463</v>
      </c>
      <c r="C112" s="27" t="s">
        <v>334</v>
      </c>
      <c r="D112" s="25" t="str">
        <f>IF(A112=97, (F628),(0))</f>
        <v>MARIA GUADALUPE QUIÑONES JIMENEZ</v>
      </c>
    </row>
    <row r="113" spans="1:4" x14ac:dyDescent="0.2">
      <c r="A113" s="22">
        <v>98</v>
      </c>
      <c r="B113" s="126" t="s">
        <v>3464</v>
      </c>
      <c r="C113" s="27" t="s">
        <v>2859</v>
      </c>
      <c r="D113" s="25" t="str">
        <f>IF(A113=98, (F629),(0))</f>
        <v>ROSA ALICIA GONZALEZ GALICIA</v>
      </c>
    </row>
    <row r="114" spans="1:4" x14ac:dyDescent="0.2">
      <c r="A114" s="22">
        <v>99</v>
      </c>
      <c r="B114" s="126" t="s">
        <v>3460</v>
      </c>
      <c r="C114" s="27" t="s">
        <v>2860</v>
      </c>
      <c r="D114" s="25" t="str">
        <f>IF(A114=99, (F630),(0))</f>
        <v>MARLEN JURADO  ROMERO</v>
      </c>
    </row>
    <row r="115" spans="1:4" x14ac:dyDescent="0.2">
      <c r="A115" s="22">
        <v>100</v>
      </c>
      <c r="B115" s="126" t="s">
        <v>3465</v>
      </c>
      <c r="C115" s="87" t="s">
        <v>2861</v>
      </c>
      <c r="D115" s="25" t="str">
        <f>IF(A115=100, (F631),(0))</f>
        <v>GLORIA CALZADA XOCOPA</v>
      </c>
    </row>
    <row r="116" spans="1:4" x14ac:dyDescent="0.2">
      <c r="A116" s="22">
        <v>101</v>
      </c>
      <c r="B116" s="126" t="s">
        <v>3460</v>
      </c>
      <c r="C116" s="27" t="s">
        <v>2862</v>
      </c>
      <c r="D116" s="25" t="str">
        <f>IF(A116=101, (F632),(0))</f>
        <v>NANCY ALEJANDRA FERNANDEZ QUIÑONEZ</v>
      </c>
    </row>
    <row r="117" spans="1:4" x14ac:dyDescent="0.2">
      <c r="A117" s="22">
        <v>102</v>
      </c>
      <c r="B117" s="126" t="s">
        <v>3461</v>
      </c>
      <c r="C117" s="27" t="s">
        <v>2863</v>
      </c>
      <c r="D117" s="25" t="str">
        <f>IF(A117=102, (F633),(0))</f>
        <v>CONSTANTINO CASTAÑEDA RUIZ</v>
      </c>
    </row>
    <row r="118" spans="1:4" x14ac:dyDescent="0.2">
      <c r="A118" s="22">
        <v>103</v>
      </c>
      <c r="B118" s="126" t="s">
        <v>3460</v>
      </c>
      <c r="C118" s="27" t="s">
        <v>221</v>
      </c>
      <c r="D118" s="25" t="str">
        <f>IF(A118=103, (F634),(0))</f>
        <v>PRIMO ROMAN REBOLLEDO</v>
      </c>
    </row>
    <row r="119" spans="1:4" x14ac:dyDescent="0.2">
      <c r="A119" s="22">
        <v>104</v>
      </c>
      <c r="B119" s="126" t="s">
        <v>3460</v>
      </c>
      <c r="C119" s="27" t="s">
        <v>2864</v>
      </c>
      <c r="D119" s="25" t="str">
        <f>IF(A119=104, (F635),(0))</f>
        <v>MARIO MARTINEZ GARCIA</v>
      </c>
    </row>
    <row r="120" spans="1:4" x14ac:dyDescent="0.2">
      <c r="A120" s="22">
        <v>105</v>
      </c>
      <c r="B120" s="126" t="s">
        <v>3460</v>
      </c>
      <c r="C120" s="27" t="s">
        <v>304</v>
      </c>
      <c r="D120" s="25" t="str">
        <f>IF(A120=105, (F636),(0))</f>
        <v>ERIBERTO HERNANDEZ NOGUERON</v>
      </c>
    </row>
    <row r="121" spans="1:4" x14ac:dyDescent="0.2">
      <c r="A121" s="22">
        <v>106</v>
      </c>
      <c r="B121" s="126" t="s">
        <v>3460</v>
      </c>
      <c r="C121" s="27" t="s">
        <v>2865</v>
      </c>
      <c r="D121" s="25" t="str">
        <f>IF(A121=106, (F637),(0))</f>
        <v>BERNARDA VILCHIS TORRES</v>
      </c>
    </row>
    <row r="122" spans="1:4" x14ac:dyDescent="0.2">
      <c r="A122" s="22">
        <v>107</v>
      </c>
      <c r="B122" s="126" t="s">
        <v>3455</v>
      </c>
      <c r="C122" s="27" t="s">
        <v>2866</v>
      </c>
      <c r="D122" s="25" t="str">
        <f>IF(A122=107, (F638),(0))</f>
        <v>SYLVIA CHIRINOS MARTINEZ</v>
      </c>
    </row>
    <row r="123" spans="1:4" x14ac:dyDescent="0.2">
      <c r="A123" s="22">
        <v>108</v>
      </c>
      <c r="B123" s="126" t="s">
        <v>3455</v>
      </c>
      <c r="C123" s="27" t="s">
        <v>2867</v>
      </c>
      <c r="D123" s="25" t="str">
        <f>IF(A123=108, (F639),(0))</f>
        <v>DIMAS CHIRINOS DE LA ROSA</v>
      </c>
    </row>
    <row r="124" spans="1:4" x14ac:dyDescent="0.2">
      <c r="A124" s="22">
        <v>109</v>
      </c>
      <c r="B124" s="126" t="s">
        <v>3455</v>
      </c>
      <c r="C124" s="27" t="s">
        <v>2867</v>
      </c>
      <c r="D124" s="25" t="str">
        <f>IF(A124=109, (F640),(0))</f>
        <v>DIMAS CHIRINOS CASTAÑEDA</v>
      </c>
    </row>
    <row r="125" spans="1:4" x14ac:dyDescent="0.2">
      <c r="A125" s="22">
        <v>110</v>
      </c>
      <c r="B125" s="126" t="s">
        <v>3466</v>
      </c>
      <c r="C125" s="27" t="s">
        <v>2868</v>
      </c>
      <c r="D125" s="25" t="str">
        <f>IF(A125=110, (F641),(0))</f>
        <v>ANA LAURA GONZALEZ CLARO</v>
      </c>
    </row>
    <row r="126" spans="1:4" x14ac:dyDescent="0.2">
      <c r="A126" s="22">
        <v>111</v>
      </c>
      <c r="B126" s="126" t="s">
        <v>3455</v>
      </c>
      <c r="C126" s="27" t="s">
        <v>2869</v>
      </c>
      <c r="D126" s="25" t="str">
        <f>IF(A126=111, (F642),(0))</f>
        <v>JUAN CARLOS TORRES MENDOZA</v>
      </c>
    </row>
    <row r="127" spans="1:4" ht="18" x14ac:dyDescent="0.2">
      <c r="A127" s="22">
        <v>112</v>
      </c>
      <c r="B127" s="126" t="s">
        <v>3467</v>
      </c>
      <c r="C127" s="87" t="s">
        <v>2870</v>
      </c>
      <c r="D127" s="25" t="str">
        <f>IF(A127=112, (F643),(0))</f>
        <v>ALBERTO SANE TLACA</v>
      </c>
    </row>
    <row r="128" spans="1:4" x14ac:dyDescent="0.2">
      <c r="A128" s="22">
        <v>113</v>
      </c>
      <c r="B128" s="126" t="s">
        <v>3467</v>
      </c>
      <c r="C128" s="27" t="s">
        <v>2871</v>
      </c>
      <c r="D128" s="25" t="str">
        <f>IF(A128=113, (F644),(0))</f>
        <v>LUISA SANTIAGO NOLASCO</v>
      </c>
    </row>
    <row r="129" spans="1:4" x14ac:dyDescent="0.2">
      <c r="A129" s="22">
        <v>114</v>
      </c>
      <c r="B129" s="126" t="s">
        <v>3468</v>
      </c>
      <c r="C129" s="87" t="s">
        <v>2872</v>
      </c>
      <c r="D129" s="25" t="str">
        <f>IF(A129=114, (F645),(0))</f>
        <v>REBECA VIRIDIANA SANCHEZ ROJAS</v>
      </c>
    </row>
    <row r="130" spans="1:4" x14ac:dyDescent="0.2">
      <c r="A130" s="22">
        <v>115</v>
      </c>
      <c r="B130" s="126" t="s">
        <v>3469</v>
      </c>
      <c r="C130" s="27" t="s">
        <v>2873</v>
      </c>
      <c r="D130" s="25" t="str">
        <f>IF(A130=115, (F646),(0))</f>
        <v>SANDRA LUZ ESPINDOLA ZAMORA</v>
      </c>
    </row>
    <row r="131" spans="1:4" x14ac:dyDescent="0.2">
      <c r="A131" s="22">
        <v>116</v>
      </c>
      <c r="B131" s="126" t="s">
        <v>3469</v>
      </c>
      <c r="C131" s="27" t="s">
        <v>2874</v>
      </c>
      <c r="D131" s="25" t="str">
        <f>IF(A131=116, (F647),(0))</f>
        <v>FERNANDO GOMEZ CHAVEZ</v>
      </c>
    </row>
    <row r="132" spans="1:4" x14ac:dyDescent="0.2">
      <c r="A132" s="22">
        <v>117</v>
      </c>
      <c r="B132" s="126" t="s">
        <v>3470</v>
      </c>
      <c r="C132" s="87" t="s">
        <v>2875</v>
      </c>
      <c r="D132" s="25" t="str">
        <f>IF(A132=117, (F648),(0))</f>
        <v>YOLANDA PACHECO CALZADA</v>
      </c>
    </row>
    <row r="133" spans="1:4" x14ac:dyDescent="0.2">
      <c r="A133" s="22">
        <v>118</v>
      </c>
      <c r="B133" s="126" t="s">
        <v>3448</v>
      </c>
      <c r="C133" s="27" t="s">
        <v>2876</v>
      </c>
      <c r="D133" s="25" t="str">
        <f>IF(A133=118, (F649),(0))</f>
        <v>JAVIER XOOL NAPOLES</v>
      </c>
    </row>
    <row r="134" spans="1:4" x14ac:dyDescent="0.2">
      <c r="A134" s="22">
        <v>119</v>
      </c>
      <c r="B134" s="126" t="s">
        <v>3448</v>
      </c>
      <c r="C134" s="27" t="s">
        <v>2877</v>
      </c>
      <c r="D134" s="25" t="str">
        <f>IF(A134=119, (F650),(0))</f>
        <v>ARGELIA ROSAS CALZADA</v>
      </c>
    </row>
    <row r="135" spans="1:4" x14ac:dyDescent="0.2">
      <c r="A135" s="22">
        <v>120</v>
      </c>
      <c r="B135" s="126" t="s">
        <v>3448</v>
      </c>
      <c r="C135" s="27" t="s">
        <v>1960</v>
      </c>
      <c r="D135" s="25" t="str">
        <f>IF(A135=120, (F651),(0))</f>
        <v>ERNESTO MARTIN MEJIA BARRANCO</v>
      </c>
    </row>
    <row r="136" spans="1:4" x14ac:dyDescent="0.2">
      <c r="D136" s="25"/>
    </row>
    <row r="367" spans="1:3" x14ac:dyDescent="0.2">
      <c r="A367" s="94"/>
      <c r="B367" s="95"/>
      <c r="C367" s="96"/>
    </row>
    <row r="368" spans="1:3" x14ac:dyDescent="0.2">
      <c r="A368" s="97"/>
      <c r="B368" s="97"/>
      <c r="C368" s="96"/>
    </row>
    <row r="369" spans="1:3" x14ac:dyDescent="0.2">
      <c r="A369" s="94"/>
      <c r="B369" s="95"/>
      <c r="C369" s="96"/>
    </row>
    <row r="370" spans="1:3" x14ac:dyDescent="0.2">
      <c r="A370" s="97"/>
      <c r="B370" s="97"/>
      <c r="C370" s="96"/>
    </row>
    <row r="371" spans="1:3" x14ac:dyDescent="0.2">
      <c r="A371" s="94"/>
      <c r="B371" s="97"/>
      <c r="C371" s="96"/>
    </row>
    <row r="532" spans="1:9" x14ac:dyDescent="0.2">
      <c r="A532" s="104">
        <v>1</v>
      </c>
      <c r="B532" s="25" t="s">
        <v>2649</v>
      </c>
      <c r="C532" s="25" t="s">
        <v>2650</v>
      </c>
      <c r="D532" s="25" t="s">
        <v>2283</v>
      </c>
      <c r="E532" s="102"/>
      <c r="F532" s="102" t="str">
        <f>B532&amp;G532&amp;C532&amp;G532&amp;D532</f>
        <v>DANIEL  ALBARRAN HERNANDEZ</v>
      </c>
      <c r="G532" s="102" t="s">
        <v>2459</v>
      </c>
      <c r="H532" t="s">
        <v>2459</v>
      </c>
      <c r="I532" t="s">
        <v>2459</v>
      </c>
    </row>
    <row r="533" spans="1:9" x14ac:dyDescent="0.2">
      <c r="A533" s="104">
        <v>2</v>
      </c>
      <c r="B533" s="25" t="s">
        <v>2651</v>
      </c>
      <c r="C533" s="25" t="s">
        <v>2319</v>
      </c>
      <c r="D533" s="25" t="s">
        <v>2652</v>
      </c>
      <c r="E533" s="102"/>
      <c r="F533" s="102" t="str">
        <f t="shared" ref="F533:F596" si="0">B533&amp;G533&amp;C533&amp;G533&amp;D533</f>
        <v>TOMASA OTILIA  RAMOS RIOJA</v>
      </c>
      <c r="G533" s="102" t="s">
        <v>2459</v>
      </c>
      <c r="H533" t="s">
        <v>2459</v>
      </c>
      <c r="I533" t="s">
        <v>2459</v>
      </c>
    </row>
    <row r="534" spans="1:9" x14ac:dyDescent="0.2">
      <c r="A534" s="104">
        <v>3</v>
      </c>
      <c r="B534" s="25" t="s">
        <v>2454</v>
      </c>
      <c r="C534" s="25" t="s">
        <v>2650</v>
      </c>
      <c r="D534" s="25" t="s">
        <v>2653</v>
      </c>
      <c r="E534" s="102"/>
      <c r="F534" s="102" t="str">
        <f t="shared" si="0"/>
        <v>VICENTE ALBARRAN CASTAÑEDA</v>
      </c>
      <c r="G534" s="102" t="s">
        <v>2459</v>
      </c>
      <c r="H534" t="s">
        <v>2459</v>
      </c>
      <c r="I534" t="s">
        <v>2459</v>
      </c>
    </row>
    <row r="535" spans="1:9" x14ac:dyDescent="0.2">
      <c r="A535" s="104">
        <v>4</v>
      </c>
      <c r="B535" s="25" t="s">
        <v>2654</v>
      </c>
      <c r="C535" s="25" t="s">
        <v>2655</v>
      </c>
      <c r="D535" s="25" t="s">
        <v>2293</v>
      </c>
      <c r="E535" s="102"/>
      <c r="F535" s="102" t="str">
        <f t="shared" si="0"/>
        <v>DONAJI TLATUILTZIN MEZA FLORES</v>
      </c>
      <c r="G535" s="102" t="s">
        <v>2459</v>
      </c>
      <c r="H535" t="s">
        <v>2459</v>
      </c>
      <c r="I535" t="s">
        <v>2459</v>
      </c>
    </row>
    <row r="536" spans="1:9" x14ac:dyDescent="0.2">
      <c r="A536" s="104">
        <v>5</v>
      </c>
      <c r="B536" s="25" t="s">
        <v>2656</v>
      </c>
      <c r="C536" s="25" t="s">
        <v>2300</v>
      </c>
      <c r="D536" s="25" t="s">
        <v>2364</v>
      </c>
      <c r="E536" s="102"/>
      <c r="F536" s="102" t="str">
        <f t="shared" si="0"/>
        <v>ALBINA ROMERO JIMENEZ</v>
      </c>
      <c r="G536" s="102" t="s">
        <v>2459</v>
      </c>
      <c r="H536" t="s">
        <v>2459</v>
      </c>
      <c r="I536" t="s">
        <v>2459</v>
      </c>
    </row>
    <row r="537" spans="1:9" x14ac:dyDescent="0.2">
      <c r="A537" s="104">
        <v>6</v>
      </c>
      <c r="B537" s="25" t="s">
        <v>2657</v>
      </c>
      <c r="C537" s="25" t="s">
        <v>2300</v>
      </c>
      <c r="D537" s="25" t="s">
        <v>2658</v>
      </c>
      <c r="E537" s="102"/>
      <c r="F537" s="102" t="str">
        <f t="shared" si="0"/>
        <v>MARIA GUADALUPE VIANEY ROMERO COLIN</v>
      </c>
      <c r="G537" s="102" t="s">
        <v>2459</v>
      </c>
      <c r="H537" t="s">
        <v>2459</v>
      </c>
      <c r="I537" t="s">
        <v>2459</v>
      </c>
    </row>
    <row r="538" spans="1:9" x14ac:dyDescent="0.2">
      <c r="A538" s="104">
        <v>7</v>
      </c>
      <c r="B538" s="25" t="s">
        <v>2282</v>
      </c>
      <c r="C538" s="25" t="s">
        <v>2351</v>
      </c>
      <c r="D538" s="25" t="s">
        <v>2344</v>
      </c>
      <c r="E538" s="102"/>
      <c r="F538" s="102" t="str">
        <f t="shared" si="0"/>
        <v>ALEJANDRA AGUILAR CHAVEZ</v>
      </c>
      <c r="G538" s="102" t="s">
        <v>2459</v>
      </c>
      <c r="H538" t="s">
        <v>2459</v>
      </c>
      <c r="I538" t="s">
        <v>2459</v>
      </c>
    </row>
    <row r="539" spans="1:9" x14ac:dyDescent="0.2">
      <c r="A539" s="104">
        <v>8</v>
      </c>
      <c r="B539" s="25" t="s">
        <v>2659</v>
      </c>
      <c r="C539" s="25" t="s">
        <v>2660</v>
      </c>
      <c r="D539" s="25" t="s">
        <v>2661</v>
      </c>
      <c r="E539" s="102"/>
      <c r="F539" s="102" t="str">
        <f t="shared" si="0"/>
        <v>ZENAIDA GRACIELA NOGUERON NOGUERO</v>
      </c>
      <c r="G539" s="102" t="s">
        <v>2459</v>
      </c>
      <c r="H539" t="s">
        <v>2459</v>
      </c>
      <c r="I539" t="s">
        <v>2459</v>
      </c>
    </row>
    <row r="540" spans="1:9" x14ac:dyDescent="0.2">
      <c r="A540" s="104">
        <v>9</v>
      </c>
      <c r="B540" s="25" t="s">
        <v>2662</v>
      </c>
      <c r="C540" s="25" t="s">
        <v>2283</v>
      </c>
      <c r="D540" s="25" t="s">
        <v>2660</v>
      </c>
      <c r="E540" s="102"/>
      <c r="F540" s="102" t="str">
        <f t="shared" si="0"/>
        <v>PABLO HERNANDEZ NOGUERON</v>
      </c>
      <c r="G540" s="102" t="s">
        <v>2459</v>
      </c>
      <c r="H540" t="s">
        <v>2459</v>
      </c>
      <c r="I540" t="s">
        <v>2459</v>
      </c>
    </row>
    <row r="541" spans="1:9" x14ac:dyDescent="0.2">
      <c r="A541" s="104">
        <v>10</v>
      </c>
      <c r="B541" s="25" t="s">
        <v>2663</v>
      </c>
      <c r="C541" s="25" t="s">
        <v>2664</v>
      </c>
      <c r="D541" s="25" t="s">
        <v>2665</v>
      </c>
      <c r="E541" s="102"/>
      <c r="F541" s="102" t="str">
        <f t="shared" si="0"/>
        <v>ELBA CHIRINOS RINCON</v>
      </c>
      <c r="G541" s="102" t="s">
        <v>2459</v>
      </c>
      <c r="H541" t="s">
        <v>2459</v>
      </c>
      <c r="I541" t="s">
        <v>2459</v>
      </c>
    </row>
    <row r="542" spans="1:9" x14ac:dyDescent="0.2">
      <c r="A542" s="104">
        <v>11</v>
      </c>
      <c r="B542" s="25" t="s">
        <v>2666</v>
      </c>
      <c r="C542" s="25" t="s">
        <v>2653</v>
      </c>
      <c r="D542" s="25" t="s">
        <v>2653</v>
      </c>
      <c r="E542" s="102"/>
      <c r="F542" s="102" t="str">
        <f t="shared" si="0"/>
        <v>CARMEN  CASTAÑEDA CASTAÑEDA</v>
      </c>
      <c r="G542" s="102" t="s">
        <v>2459</v>
      </c>
      <c r="H542" t="s">
        <v>2459</v>
      </c>
      <c r="I542" t="s">
        <v>2459</v>
      </c>
    </row>
    <row r="543" spans="1:9" x14ac:dyDescent="0.2">
      <c r="A543" s="104">
        <v>12</v>
      </c>
      <c r="B543" s="25" t="s">
        <v>2667</v>
      </c>
      <c r="C543" s="25" t="s">
        <v>2668</v>
      </c>
      <c r="D543" s="25" t="s">
        <v>2283</v>
      </c>
      <c r="E543" s="102"/>
      <c r="F543" s="102" t="str">
        <f t="shared" si="0"/>
        <v>JORGE SANCHEZ HERNANDEZ</v>
      </c>
      <c r="G543" s="102" t="s">
        <v>2459</v>
      </c>
      <c r="H543" t="s">
        <v>2459</v>
      </c>
      <c r="I543" t="s">
        <v>2459</v>
      </c>
    </row>
    <row r="544" spans="1:9" x14ac:dyDescent="0.2">
      <c r="A544" s="104">
        <v>13</v>
      </c>
      <c r="B544" s="25" t="s">
        <v>2669</v>
      </c>
      <c r="C544" s="25" t="s">
        <v>2670</v>
      </c>
      <c r="D544" s="25" t="s">
        <v>2671</v>
      </c>
      <c r="E544" s="102"/>
      <c r="F544" s="102" t="str">
        <f t="shared" si="0"/>
        <v>EDITH TRINIDAD VILLA</v>
      </c>
      <c r="G544" s="102" t="s">
        <v>2459</v>
      </c>
      <c r="H544" t="s">
        <v>2459</v>
      </c>
      <c r="I544" t="s">
        <v>2459</v>
      </c>
    </row>
    <row r="545" spans="1:9" x14ac:dyDescent="0.2">
      <c r="A545" s="104">
        <v>14</v>
      </c>
      <c r="B545" s="25" t="s">
        <v>2267</v>
      </c>
      <c r="C545" s="25" t="s">
        <v>2351</v>
      </c>
      <c r="D545" s="25" t="s">
        <v>2344</v>
      </c>
      <c r="E545" s="102"/>
      <c r="F545" s="102" t="str">
        <f t="shared" si="0"/>
        <v>MARIA TERESA AGUILAR CHAVEZ</v>
      </c>
      <c r="G545" s="102" t="s">
        <v>2459</v>
      </c>
      <c r="H545" t="s">
        <v>2459</v>
      </c>
      <c r="I545" t="s">
        <v>2459</v>
      </c>
    </row>
    <row r="546" spans="1:9" x14ac:dyDescent="0.2">
      <c r="A546" s="104">
        <v>15</v>
      </c>
      <c r="B546" s="25" t="s">
        <v>2258</v>
      </c>
      <c r="C546" s="25" t="s">
        <v>2422</v>
      </c>
      <c r="D546" s="25" t="s">
        <v>2668</v>
      </c>
      <c r="E546" s="102"/>
      <c r="F546" s="102" t="str">
        <f t="shared" si="0"/>
        <v>MARIA GUADALUPE MALVAEZ SANCHEZ</v>
      </c>
      <c r="G546" s="102" t="s">
        <v>2459</v>
      </c>
      <c r="H546" t="s">
        <v>2459</v>
      </c>
      <c r="I546" t="s">
        <v>2459</v>
      </c>
    </row>
    <row r="547" spans="1:9" x14ac:dyDescent="0.2">
      <c r="A547" s="104">
        <v>16</v>
      </c>
      <c r="B547" s="25" t="s">
        <v>2672</v>
      </c>
      <c r="C547" s="25" t="s">
        <v>2553</v>
      </c>
      <c r="D547" s="25" t="s">
        <v>2673</v>
      </c>
      <c r="E547" s="102"/>
      <c r="F547" s="102" t="str">
        <f t="shared" si="0"/>
        <v>MARIA FELIX HERRERA GRANILLO</v>
      </c>
      <c r="G547" s="102" t="s">
        <v>2459</v>
      </c>
      <c r="H547" t="s">
        <v>2459</v>
      </c>
      <c r="I547" t="s">
        <v>2459</v>
      </c>
    </row>
    <row r="548" spans="1:9" x14ac:dyDescent="0.2">
      <c r="A548" s="98">
        <v>17</v>
      </c>
      <c r="B548" s="99" t="s">
        <v>2674</v>
      </c>
      <c r="C548" s="99" t="s">
        <v>2653</v>
      </c>
      <c r="D548" s="99" t="s">
        <v>2291</v>
      </c>
      <c r="E548" s="105"/>
      <c r="F548" s="102" t="str">
        <f t="shared" si="0"/>
        <v>IVONNE CASTAÑEDA ALVAREZ</v>
      </c>
      <c r="G548" s="102" t="s">
        <v>2459</v>
      </c>
      <c r="H548" t="s">
        <v>2459</v>
      </c>
      <c r="I548" t="s">
        <v>2459</v>
      </c>
    </row>
    <row r="549" spans="1:9" x14ac:dyDescent="0.2">
      <c r="A549" s="98">
        <v>18</v>
      </c>
      <c r="B549" s="99" t="s">
        <v>2323</v>
      </c>
      <c r="C549" s="99" t="s">
        <v>2332</v>
      </c>
      <c r="D549" s="99" t="s">
        <v>2675</v>
      </c>
      <c r="E549" s="105"/>
      <c r="F549" s="102" t="str">
        <f t="shared" si="0"/>
        <v>MARGARITA TORRES VILLANUEVA</v>
      </c>
      <c r="G549" s="102" t="s">
        <v>2459</v>
      </c>
      <c r="H549" t="s">
        <v>2459</v>
      </c>
      <c r="I549" t="s">
        <v>2459</v>
      </c>
    </row>
    <row r="550" spans="1:9" x14ac:dyDescent="0.2">
      <c r="A550" s="104">
        <v>19</v>
      </c>
      <c r="B550" s="25" t="s">
        <v>2676</v>
      </c>
      <c r="C550" s="25" t="s">
        <v>2675</v>
      </c>
      <c r="D550" s="25" t="s">
        <v>2332</v>
      </c>
      <c r="E550" s="102"/>
      <c r="F550" s="102" t="str">
        <f t="shared" si="0"/>
        <v>SANDRA VILLANUEVA TORRES</v>
      </c>
      <c r="G550" s="102" t="s">
        <v>2459</v>
      </c>
      <c r="H550" t="s">
        <v>2459</v>
      </c>
      <c r="I550" t="s">
        <v>2459</v>
      </c>
    </row>
    <row r="551" spans="1:9" x14ac:dyDescent="0.2">
      <c r="A551" s="104">
        <v>20</v>
      </c>
      <c r="B551" s="25" t="s">
        <v>2677</v>
      </c>
      <c r="C551" s="25" t="s">
        <v>2655</v>
      </c>
      <c r="D551" s="25" t="s">
        <v>2678</v>
      </c>
      <c r="E551" s="102"/>
      <c r="F551" s="102" t="str">
        <f t="shared" si="0"/>
        <v>ABRAHAM MEZA GOMEZ</v>
      </c>
      <c r="G551" s="102" t="s">
        <v>2459</v>
      </c>
      <c r="H551" t="s">
        <v>2459</v>
      </c>
      <c r="I551" t="s">
        <v>2459</v>
      </c>
    </row>
    <row r="552" spans="1:9" x14ac:dyDescent="0.2">
      <c r="A552" s="104">
        <v>21</v>
      </c>
      <c r="B552" s="25" t="s">
        <v>2679</v>
      </c>
      <c r="C552" s="25"/>
      <c r="D552" s="25" t="s">
        <v>2300</v>
      </c>
      <c r="E552" s="102"/>
      <c r="F552" s="102" t="str">
        <f t="shared" si="0"/>
        <v>MARIA DE LA LUZ  ROMERO</v>
      </c>
      <c r="G552" s="102" t="s">
        <v>2459</v>
      </c>
      <c r="H552" t="s">
        <v>2459</v>
      </c>
      <c r="I552" t="s">
        <v>2459</v>
      </c>
    </row>
    <row r="553" spans="1:9" x14ac:dyDescent="0.2">
      <c r="A553" s="104">
        <v>22</v>
      </c>
      <c r="B553" s="25" t="s">
        <v>2680</v>
      </c>
      <c r="C553" s="25" t="s">
        <v>2681</v>
      </c>
      <c r="D553" s="25" t="s">
        <v>2682</v>
      </c>
      <c r="E553" s="102"/>
      <c r="F553" s="102" t="str">
        <f t="shared" si="0"/>
        <v>MARIA DOLORES DURAN DE LA CURZ</v>
      </c>
      <c r="G553" s="102" t="s">
        <v>2459</v>
      </c>
      <c r="H553" t="s">
        <v>2459</v>
      </c>
      <c r="I553" t="s">
        <v>2459</v>
      </c>
    </row>
    <row r="554" spans="1:9" x14ac:dyDescent="0.2">
      <c r="A554" s="104">
        <v>23</v>
      </c>
      <c r="B554" s="25" t="s">
        <v>2680</v>
      </c>
      <c r="C554" s="25" t="s">
        <v>2681</v>
      </c>
      <c r="D554" s="25" t="s">
        <v>2682</v>
      </c>
      <c r="E554" s="102"/>
      <c r="F554" s="102" t="str">
        <f t="shared" si="0"/>
        <v>MARIA DOLORES DURAN DE LA CURZ</v>
      </c>
      <c r="G554" s="102" t="s">
        <v>2459</v>
      </c>
      <c r="H554" t="s">
        <v>2459</v>
      </c>
      <c r="I554" t="s">
        <v>2459</v>
      </c>
    </row>
    <row r="555" spans="1:9" x14ac:dyDescent="0.2">
      <c r="A555" s="104">
        <v>24</v>
      </c>
      <c r="B555" s="25" t="s">
        <v>2683</v>
      </c>
      <c r="C555" s="25" t="s">
        <v>2668</v>
      </c>
      <c r="D555" s="25" t="s">
        <v>2670</v>
      </c>
      <c r="E555" s="102"/>
      <c r="F555" s="102" t="str">
        <f t="shared" si="0"/>
        <v>JUAN DANIEL SANCHEZ TRINIDAD</v>
      </c>
      <c r="G555" s="102" t="s">
        <v>2459</v>
      </c>
      <c r="H555" t="s">
        <v>2459</v>
      </c>
      <c r="I555" t="s">
        <v>2459</v>
      </c>
    </row>
    <row r="556" spans="1:9" x14ac:dyDescent="0.2">
      <c r="A556" s="104">
        <v>25</v>
      </c>
      <c r="B556" s="25" t="s">
        <v>2684</v>
      </c>
      <c r="C556" s="25" t="s">
        <v>2257</v>
      </c>
      <c r="D556" s="25" t="s">
        <v>2685</v>
      </c>
      <c r="E556" s="102"/>
      <c r="F556" s="102" t="str">
        <f t="shared" si="0"/>
        <v>NOE BERNARDO DE LA PEÑA  CARDENAS</v>
      </c>
      <c r="G556" s="102" t="s">
        <v>2459</v>
      </c>
      <c r="H556" t="s">
        <v>2459</v>
      </c>
      <c r="I556" t="s">
        <v>2459</v>
      </c>
    </row>
    <row r="557" spans="1:9" x14ac:dyDescent="0.2">
      <c r="A557" s="104">
        <v>26</v>
      </c>
      <c r="B557" s="25" t="s">
        <v>2609</v>
      </c>
      <c r="C557" s="25" t="s">
        <v>2675</v>
      </c>
      <c r="D557" s="25" t="s">
        <v>2553</v>
      </c>
      <c r="E557" s="102"/>
      <c r="F557" s="102" t="str">
        <f t="shared" si="0"/>
        <v>FRANCISCO VILLANUEVA HERRERA</v>
      </c>
      <c r="G557" s="102" t="s">
        <v>2459</v>
      </c>
      <c r="H557" t="s">
        <v>2459</v>
      </c>
      <c r="I557" t="s">
        <v>2459</v>
      </c>
    </row>
    <row r="558" spans="1:9" x14ac:dyDescent="0.2">
      <c r="A558" s="104">
        <v>27</v>
      </c>
      <c r="B558" s="25" t="s">
        <v>2597</v>
      </c>
      <c r="C558" s="25" t="s">
        <v>2308</v>
      </c>
      <c r="D558" s="25" t="s">
        <v>2243</v>
      </c>
      <c r="E558" s="102"/>
      <c r="F558" s="102" t="str">
        <f t="shared" si="0"/>
        <v>BERTHA MORALES JURADO</v>
      </c>
      <c r="G558" s="102" t="s">
        <v>2459</v>
      </c>
      <c r="H558" t="s">
        <v>2459</v>
      </c>
      <c r="I558" t="s">
        <v>2459</v>
      </c>
    </row>
    <row r="559" spans="1:9" x14ac:dyDescent="0.2">
      <c r="A559" s="104">
        <v>28</v>
      </c>
      <c r="B559" s="25" t="s">
        <v>2583</v>
      </c>
      <c r="C559" s="25" t="s">
        <v>2664</v>
      </c>
      <c r="D559" s="25" t="s">
        <v>2653</v>
      </c>
      <c r="E559" s="102"/>
      <c r="F559" s="102" t="str">
        <f t="shared" si="0"/>
        <v>SARA CHIRINOS CASTAÑEDA</v>
      </c>
      <c r="G559" s="102" t="s">
        <v>2459</v>
      </c>
      <c r="H559" t="s">
        <v>2459</v>
      </c>
      <c r="I559" t="s">
        <v>2459</v>
      </c>
    </row>
    <row r="560" spans="1:9" x14ac:dyDescent="0.2">
      <c r="A560" s="104">
        <v>29</v>
      </c>
      <c r="B560" s="25" t="s">
        <v>2686</v>
      </c>
      <c r="C560" s="25" t="s">
        <v>2362</v>
      </c>
      <c r="D560" s="25" t="s">
        <v>2687</v>
      </c>
      <c r="E560" s="102"/>
      <c r="F560" s="102" t="str">
        <f t="shared" si="0"/>
        <v>FRANCISCO VALENTE REYES VALENCIA</v>
      </c>
      <c r="G560" s="102" t="s">
        <v>2459</v>
      </c>
      <c r="H560" t="s">
        <v>2459</v>
      </c>
      <c r="I560" t="s">
        <v>2459</v>
      </c>
    </row>
    <row r="561" spans="1:9" x14ac:dyDescent="0.2">
      <c r="A561" s="104">
        <v>30</v>
      </c>
      <c r="B561" s="25" t="s">
        <v>2421</v>
      </c>
      <c r="C561" s="25" t="s">
        <v>2300</v>
      </c>
      <c r="D561" s="25" t="s">
        <v>2688</v>
      </c>
      <c r="E561" s="102"/>
      <c r="F561" s="102" t="str">
        <f t="shared" si="0"/>
        <v>FRANCISCA ROMERO SANTILLAN</v>
      </c>
      <c r="G561" s="102" t="s">
        <v>2459</v>
      </c>
      <c r="H561" t="s">
        <v>2459</v>
      </c>
      <c r="I561" t="s">
        <v>2459</v>
      </c>
    </row>
    <row r="562" spans="1:9" x14ac:dyDescent="0.2">
      <c r="A562" s="98">
        <v>31</v>
      </c>
      <c r="B562" s="99" t="s">
        <v>2689</v>
      </c>
      <c r="C562" s="99"/>
      <c r="D562" s="99" t="s">
        <v>2236</v>
      </c>
      <c r="E562" s="105"/>
      <c r="F562" s="102" t="str">
        <f t="shared" si="0"/>
        <v>EMMA RUFINA  GALICIA</v>
      </c>
      <c r="G562" s="102" t="s">
        <v>2459</v>
      </c>
      <c r="H562" t="s">
        <v>2459</v>
      </c>
      <c r="I562" t="s">
        <v>2459</v>
      </c>
    </row>
    <row r="563" spans="1:9" x14ac:dyDescent="0.2">
      <c r="A563" s="104">
        <v>32</v>
      </c>
      <c r="B563" s="25" t="s">
        <v>2262</v>
      </c>
      <c r="C563" s="25" t="s">
        <v>2344</v>
      </c>
      <c r="D563" s="25" t="s">
        <v>2660</v>
      </c>
      <c r="E563" s="102"/>
      <c r="F563" s="102" t="str">
        <f t="shared" si="0"/>
        <v>MARIA GRACIELA CHAVEZ NOGUERON</v>
      </c>
      <c r="G563" s="102" t="s">
        <v>2459</v>
      </c>
      <c r="H563" t="s">
        <v>2459</v>
      </c>
      <c r="I563" t="s">
        <v>2459</v>
      </c>
    </row>
    <row r="564" spans="1:9" x14ac:dyDescent="0.2">
      <c r="A564" s="104">
        <v>33</v>
      </c>
      <c r="B564" s="25" t="s">
        <v>2262</v>
      </c>
      <c r="C564" s="25" t="s">
        <v>2344</v>
      </c>
      <c r="D564" s="25" t="s">
        <v>2660</v>
      </c>
      <c r="E564" s="102"/>
      <c r="F564" s="102" t="str">
        <f t="shared" si="0"/>
        <v>MARIA GRACIELA CHAVEZ NOGUERON</v>
      </c>
      <c r="G564" s="102" t="s">
        <v>2459</v>
      </c>
      <c r="H564" t="s">
        <v>2459</v>
      </c>
      <c r="I564" t="s">
        <v>2459</v>
      </c>
    </row>
    <row r="565" spans="1:9" x14ac:dyDescent="0.2">
      <c r="A565" s="104">
        <v>34</v>
      </c>
      <c r="B565" s="25" t="s">
        <v>2690</v>
      </c>
      <c r="C565" s="25" t="s">
        <v>2418</v>
      </c>
      <c r="D565" s="25" t="s">
        <v>2276</v>
      </c>
      <c r="E565" s="102"/>
      <c r="F565" s="102" t="str">
        <f t="shared" si="0"/>
        <v>ROBERTO  ALVARADO MARTINEZ</v>
      </c>
      <c r="G565" s="102" t="s">
        <v>2459</v>
      </c>
      <c r="H565" t="s">
        <v>2459</v>
      </c>
      <c r="I565" t="s">
        <v>2459</v>
      </c>
    </row>
    <row r="566" spans="1:9" x14ac:dyDescent="0.2">
      <c r="A566" s="104">
        <v>35</v>
      </c>
      <c r="B566" s="25" t="s">
        <v>2691</v>
      </c>
      <c r="C566" s="25" t="s">
        <v>2692</v>
      </c>
      <c r="D566" s="25" t="s">
        <v>2693</v>
      </c>
      <c r="E566" s="102"/>
      <c r="F566" s="102" t="str">
        <f t="shared" si="0"/>
        <v>MATIAS BARTOLO AYALA</v>
      </c>
      <c r="G566" s="102" t="s">
        <v>2459</v>
      </c>
      <c r="H566" t="s">
        <v>2459</v>
      </c>
      <c r="I566" t="s">
        <v>2459</v>
      </c>
    </row>
    <row r="567" spans="1:9" x14ac:dyDescent="0.2">
      <c r="A567" s="104">
        <v>36</v>
      </c>
      <c r="B567" s="25" t="s">
        <v>2694</v>
      </c>
      <c r="C567" s="25" t="s">
        <v>2695</v>
      </c>
      <c r="D567" s="25" t="s">
        <v>2308</v>
      </c>
      <c r="E567" s="102"/>
      <c r="F567" s="102" t="str">
        <f t="shared" si="0"/>
        <v>ROBERTO CARLOS TERREZ MORALES</v>
      </c>
      <c r="G567" s="102" t="s">
        <v>2459</v>
      </c>
      <c r="H567" t="s">
        <v>2459</v>
      </c>
      <c r="I567" t="s">
        <v>2459</v>
      </c>
    </row>
    <row r="568" spans="1:9" x14ac:dyDescent="0.2">
      <c r="A568" s="104">
        <v>37</v>
      </c>
      <c r="B568" s="25" t="s">
        <v>2559</v>
      </c>
      <c r="C568" s="25" t="s">
        <v>2692</v>
      </c>
      <c r="D568" s="25" t="s">
        <v>2693</v>
      </c>
      <c r="E568" s="102"/>
      <c r="F568" s="102" t="str">
        <f t="shared" si="0"/>
        <v>JAVIER BARTOLO AYALA</v>
      </c>
      <c r="G568" s="102" t="s">
        <v>2459</v>
      </c>
      <c r="H568" t="s">
        <v>2459</v>
      </c>
      <c r="I568" t="s">
        <v>2459</v>
      </c>
    </row>
    <row r="569" spans="1:9" x14ac:dyDescent="0.2">
      <c r="A569" s="104">
        <v>38</v>
      </c>
      <c r="B569" s="25" t="s">
        <v>2696</v>
      </c>
      <c r="C569" s="25" t="s">
        <v>2692</v>
      </c>
      <c r="D569" s="25" t="s">
        <v>2693</v>
      </c>
      <c r="E569" s="102"/>
      <c r="F569" s="102" t="str">
        <f t="shared" si="0"/>
        <v>FELIX BARTOLO AYALA</v>
      </c>
      <c r="G569" s="102" t="s">
        <v>2459</v>
      </c>
      <c r="H569" t="s">
        <v>2459</v>
      </c>
      <c r="I569" t="s">
        <v>2459</v>
      </c>
    </row>
    <row r="570" spans="1:9" x14ac:dyDescent="0.2">
      <c r="A570" s="104">
        <v>39</v>
      </c>
      <c r="B570" s="25" t="s">
        <v>2697</v>
      </c>
      <c r="C570" s="25" t="s">
        <v>2660</v>
      </c>
      <c r="D570" s="25" t="s">
        <v>2653</v>
      </c>
      <c r="E570" s="102"/>
      <c r="F570" s="102" t="str">
        <f t="shared" si="0"/>
        <v>GRISELDA NOGUERON CASTAÑEDA</v>
      </c>
      <c r="G570" s="102" t="s">
        <v>2459</v>
      </c>
      <c r="H570" t="s">
        <v>2459</v>
      </c>
      <c r="I570" t="s">
        <v>2459</v>
      </c>
    </row>
    <row r="571" spans="1:9" x14ac:dyDescent="0.2">
      <c r="A571" s="104">
        <v>40</v>
      </c>
      <c r="B571" s="25" t="s">
        <v>2698</v>
      </c>
      <c r="C571" s="25" t="s">
        <v>2276</v>
      </c>
      <c r="D571" s="25" t="s">
        <v>2362</v>
      </c>
      <c r="E571" s="102"/>
      <c r="F571" s="102" t="str">
        <f t="shared" si="0"/>
        <v>MARTHA CATALINA MARTINEZ REYES</v>
      </c>
      <c r="G571" s="102" t="s">
        <v>2459</v>
      </c>
      <c r="H571" t="s">
        <v>2459</v>
      </c>
      <c r="I571" t="s">
        <v>2459</v>
      </c>
    </row>
    <row r="572" spans="1:9" x14ac:dyDescent="0.2">
      <c r="A572" s="104">
        <v>41</v>
      </c>
      <c r="B572" s="25" t="s">
        <v>2699</v>
      </c>
      <c r="C572" s="25" t="s">
        <v>2312</v>
      </c>
      <c r="D572" s="25" t="s">
        <v>2700</v>
      </c>
      <c r="E572" s="102"/>
      <c r="F572" s="102" t="str">
        <f t="shared" si="0"/>
        <v>RUTH LOPEZ SANSEN</v>
      </c>
      <c r="G572" s="102" t="s">
        <v>2459</v>
      </c>
      <c r="H572" t="s">
        <v>2459</v>
      </c>
      <c r="I572" t="s">
        <v>2459</v>
      </c>
    </row>
    <row r="573" spans="1:9" x14ac:dyDescent="0.2">
      <c r="A573" s="104">
        <v>42</v>
      </c>
      <c r="B573" s="25" t="s">
        <v>2701</v>
      </c>
      <c r="C573" s="25" t="s">
        <v>2702</v>
      </c>
      <c r="D573" s="25" t="s">
        <v>2344</v>
      </c>
      <c r="E573" s="102"/>
      <c r="F573" s="102" t="str">
        <f t="shared" si="0"/>
        <v>JOCABED MANCILLA CHAVEZ</v>
      </c>
      <c r="G573" s="102" t="s">
        <v>2459</v>
      </c>
      <c r="H573" t="s">
        <v>2459</v>
      </c>
      <c r="I573" t="s">
        <v>2459</v>
      </c>
    </row>
    <row r="574" spans="1:9" x14ac:dyDescent="0.2">
      <c r="A574" s="104">
        <v>43</v>
      </c>
      <c r="B574" s="25" t="s">
        <v>2703</v>
      </c>
      <c r="C574" s="25" t="s">
        <v>2382</v>
      </c>
      <c r="D574" s="25" t="s">
        <v>2704</v>
      </c>
      <c r="E574" s="102"/>
      <c r="F574" s="102" t="str">
        <f t="shared" si="0"/>
        <v>BERTHA MARTINA GUTIERREZ VENEGAS</v>
      </c>
      <c r="G574" s="102" t="s">
        <v>2459</v>
      </c>
      <c r="H574" t="s">
        <v>2459</v>
      </c>
      <c r="I574" t="s">
        <v>2459</v>
      </c>
    </row>
    <row r="575" spans="1:9" x14ac:dyDescent="0.2">
      <c r="A575" s="104">
        <v>44</v>
      </c>
      <c r="B575" s="25" t="s">
        <v>2570</v>
      </c>
      <c r="C575" s="25" t="s">
        <v>2260</v>
      </c>
      <c r="D575" s="25" t="s">
        <v>2704</v>
      </c>
      <c r="E575" s="102"/>
      <c r="F575" s="102" t="str">
        <f t="shared" si="0"/>
        <v>JULIA GARCIA VENEGAS</v>
      </c>
      <c r="G575" s="102" t="s">
        <v>2459</v>
      </c>
      <c r="H575" t="s">
        <v>2459</v>
      </c>
      <c r="I575" t="s">
        <v>2459</v>
      </c>
    </row>
    <row r="576" spans="1:9" x14ac:dyDescent="0.2">
      <c r="A576" s="104">
        <v>45</v>
      </c>
      <c r="B576" s="25" t="s">
        <v>2705</v>
      </c>
      <c r="C576" s="25" t="s">
        <v>2312</v>
      </c>
      <c r="D576" s="25" t="s">
        <v>2283</v>
      </c>
      <c r="E576" s="102"/>
      <c r="F576" s="102" t="str">
        <f t="shared" si="0"/>
        <v>APOLINAR LOPEZ HERNANDEZ</v>
      </c>
      <c r="G576" s="102" t="s">
        <v>2459</v>
      </c>
      <c r="H576" t="s">
        <v>2459</v>
      </c>
      <c r="I576" t="s">
        <v>2459</v>
      </c>
    </row>
    <row r="577" spans="1:9" x14ac:dyDescent="0.2">
      <c r="A577" s="104">
        <v>46</v>
      </c>
      <c r="B577" s="25" t="s">
        <v>2706</v>
      </c>
      <c r="C577" s="25" t="s">
        <v>2260</v>
      </c>
      <c r="D577" s="25" t="s">
        <v>2704</v>
      </c>
      <c r="E577" s="102"/>
      <c r="F577" s="102" t="str">
        <f t="shared" si="0"/>
        <v>APOLONIA GARCIA VENEGAS</v>
      </c>
      <c r="G577" s="102" t="s">
        <v>2459</v>
      </c>
      <c r="H577" t="s">
        <v>2459</v>
      </c>
      <c r="I577" t="s">
        <v>2459</v>
      </c>
    </row>
    <row r="578" spans="1:9" x14ac:dyDescent="0.2">
      <c r="A578" s="104">
        <v>47</v>
      </c>
      <c r="B578" s="25" t="s">
        <v>2707</v>
      </c>
      <c r="C578" s="25" t="s">
        <v>2312</v>
      </c>
      <c r="D578" s="25" t="s">
        <v>2382</v>
      </c>
      <c r="E578" s="102"/>
      <c r="F578" s="102" t="str">
        <f t="shared" si="0"/>
        <v>MARCELLA TANIA LOPEZ GUTIERREZ</v>
      </c>
      <c r="G578" s="102" t="s">
        <v>2459</v>
      </c>
      <c r="H578" t="s">
        <v>2459</v>
      </c>
      <c r="I578" t="s">
        <v>2459</v>
      </c>
    </row>
    <row r="579" spans="1:9" x14ac:dyDescent="0.2">
      <c r="A579" s="104">
        <v>48</v>
      </c>
      <c r="B579" s="25" t="s">
        <v>2290</v>
      </c>
      <c r="C579" s="25" t="s">
        <v>2708</v>
      </c>
      <c r="D579" s="25" t="s">
        <v>2260</v>
      </c>
      <c r="E579" s="102"/>
      <c r="F579" s="102" t="str">
        <f t="shared" si="0"/>
        <v>LOURDES MORENO  GARCIA</v>
      </c>
      <c r="G579" s="102" t="s">
        <v>2459</v>
      </c>
      <c r="H579" t="s">
        <v>2459</v>
      </c>
      <c r="I579" t="s">
        <v>2459</v>
      </c>
    </row>
    <row r="580" spans="1:9" x14ac:dyDescent="0.2">
      <c r="A580" s="104">
        <v>49</v>
      </c>
      <c r="B580" s="25" t="s">
        <v>2709</v>
      </c>
      <c r="C580" s="25" t="s">
        <v>2710</v>
      </c>
      <c r="D580" s="25" t="s">
        <v>2711</v>
      </c>
      <c r="E580" s="102"/>
      <c r="F580" s="102" t="str">
        <f t="shared" si="0"/>
        <v>ASUNCION  GARMENDIA CARMONA</v>
      </c>
      <c r="G580" s="102" t="s">
        <v>2459</v>
      </c>
      <c r="H580" t="s">
        <v>2459</v>
      </c>
      <c r="I580" t="s">
        <v>2459</v>
      </c>
    </row>
    <row r="581" spans="1:9" x14ac:dyDescent="0.2">
      <c r="A581" s="104">
        <v>50</v>
      </c>
      <c r="B581" s="25" t="s">
        <v>2712</v>
      </c>
      <c r="C581" s="25" t="s">
        <v>2713</v>
      </c>
      <c r="D581" s="25" t="s">
        <v>2276</v>
      </c>
      <c r="E581" s="102"/>
      <c r="F581" s="102" t="str">
        <f t="shared" si="0"/>
        <v>OSWALDO VARGAS MARTINEZ</v>
      </c>
      <c r="G581" s="102" t="s">
        <v>2459</v>
      </c>
      <c r="H581" t="s">
        <v>2459</v>
      </c>
      <c r="I581" t="s">
        <v>2459</v>
      </c>
    </row>
    <row r="582" spans="1:9" x14ac:dyDescent="0.2">
      <c r="A582" s="104">
        <v>51</v>
      </c>
      <c r="B582" s="25" t="s">
        <v>2601</v>
      </c>
      <c r="C582" s="25" t="s">
        <v>2260</v>
      </c>
      <c r="D582" s="25" t="s">
        <v>2714</v>
      </c>
      <c r="E582" s="102"/>
      <c r="F582" s="102" t="str">
        <f t="shared" si="0"/>
        <v>EVANGELINA GARCIA VILLALOBOS</v>
      </c>
      <c r="G582" s="102" t="s">
        <v>2459</v>
      </c>
      <c r="H582" t="s">
        <v>2459</v>
      </c>
      <c r="I582" t="s">
        <v>2459</v>
      </c>
    </row>
    <row r="583" spans="1:9" x14ac:dyDescent="0.2">
      <c r="A583" s="104">
        <v>52</v>
      </c>
      <c r="B583" s="25" t="s">
        <v>2669</v>
      </c>
      <c r="C583" s="25" t="s">
        <v>2715</v>
      </c>
      <c r="D583" s="25" t="s">
        <v>2716</v>
      </c>
      <c r="E583" s="102"/>
      <c r="F583" s="102" t="str">
        <f t="shared" si="0"/>
        <v>EDITH PEÑALOZA DUARTE</v>
      </c>
      <c r="G583" s="102" t="s">
        <v>2459</v>
      </c>
      <c r="H583" t="s">
        <v>2459</v>
      </c>
      <c r="I583" t="s">
        <v>2459</v>
      </c>
    </row>
    <row r="584" spans="1:9" x14ac:dyDescent="0.2">
      <c r="A584" s="104">
        <v>53</v>
      </c>
      <c r="B584" s="25" t="s">
        <v>2717</v>
      </c>
      <c r="C584" s="25" t="s">
        <v>2718</v>
      </c>
      <c r="D584" s="25" t="s">
        <v>2660</v>
      </c>
      <c r="E584" s="102"/>
      <c r="F584" s="102" t="str">
        <f t="shared" si="0"/>
        <v>ERIKA MARTINEZ  NOGUERON</v>
      </c>
      <c r="G584" s="102" t="s">
        <v>2459</v>
      </c>
      <c r="H584" t="s">
        <v>2459</v>
      </c>
      <c r="I584" t="s">
        <v>2459</v>
      </c>
    </row>
    <row r="585" spans="1:9" x14ac:dyDescent="0.2">
      <c r="A585" s="104">
        <v>54</v>
      </c>
      <c r="B585" s="25" t="s">
        <v>2719</v>
      </c>
      <c r="C585" s="25" t="s">
        <v>2276</v>
      </c>
      <c r="D585" s="25" t="s">
        <v>2653</v>
      </c>
      <c r="E585" s="102"/>
      <c r="F585" s="102" t="str">
        <f t="shared" si="0"/>
        <v>SANTIAGO MARTINEZ CASTAÑEDA</v>
      </c>
      <c r="G585" s="102" t="s">
        <v>2459</v>
      </c>
      <c r="H585" t="s">
        <v>2459</v>
      </c>
      <c r="I585" t="s">
        <v>2459</v>
      </c>
    </row>
    <row r="586" spans="1:9" x14ac:dyDescent="0.2">
      <c r="A586" s="104">
        <v>55</v>
      </c>
      <c r="B586" s="25" t="s">
        <v>2421</v>
      </c>
      <c r="C586" s="25" t="s">
        <v>2660</v>
      </c>
      <c r="D586" s="25" t="s">
        <v>2720</v>
      </c>
      <c r="E586" s="102"/>
      <c r="F586" s="102" t="str">
        <f t="shared" si="0"/>
        <v>FRANCISCA NOGUERON DE LA ROSA</v>
      </c>
      <c r="G586" s="102" t="s">
        <v>2459</v>
      </c>
      <c r="H586" t="s">
        <v>2459</v>
      </c>
      <c r="I586" t="s">
        <v>2459</v>
      </c>
    </row>
    <row r="587" spans="1:9" x14ac:dyDescent="0.2">
      <c r="A587" s="104">
        <v>56</v>
      </c>
      <c r="B587" s="25" t="s">
        <v>2721</v>
      </c>
      <c r="C587" s="25" t="s">
        <v>2293</v>
      </c>
      <c r="D587" s="25" t="s">
        <v>2632</v>
      </c>
      <c r="E587" s="102"/>
      <c r="F587" s="102" t="str">
        <f t="shared" si="0"/>
        <v>MARIA  FLORES TAPIA</v>
      </c>
      <c r="G587" s="102" t="s">
        <v>2459</v>
      </c>
      <c r="H587" t="s">
        <v>2459</v>
      </c>
      <c r="I587" t="s">
        <v>2459</v>
      </c>
    </row>
    <row r="588" spans="1:9" x14ac:dyDescent="0.2">
      <c r="A588" s="104">
        <v>57</v>
      </c>
      <c r="B588" s="25" t="s">
        <v>2722</v>
      </c>
      <c r="C588" s="25" t="s">
        <v>2655</v>
      </c>
      <c r="D588" s="25" t="s">
        <v>2293</v>
      </c>
      <c r="E588" s="102"/>
      <c r="F588" s="102" t="str">
        <f t="shared" si="0"/>
        <v>MIGUEL ANGEL MEZA FLORES</v>
      </c>
      <c r="G588" s="102" t="s">
        <v>2459</v>
      </c>
      <c r="H588" t="s">
        <v>2459</v>
      </c>
      <c r="I588" t="s">
        <v>2459</v>
      </c>
    </row>
    <row r="589" spans="1:9" x14ac:dyDescent="0.2">
      <c r="A589" s="104">
        <v>58</v>
      </c>
      <c r="B589" s="25" t="s">
        <v>2723</v>
      </c>
      <c r="C589" s="25" t="s">
        <v>2293</v>
      </c>
      <c r="D589" s="25" t="s">
        <v>2632</v>
      </c>
      <c r="E589" s="102"/>
      <c r="F589" s="102" t="str">
        <f t="shared" si="0"/>
        <v>JUAN FLORES TAPIA</v>
      </c>
      <c r="G589" s="102" t="s">
        <v>2459</v>
      </c>
      <c r="H589" t="s">
        <v>2459</v>
      </c>
      <c r="I589" t="s">
        <v>2459</v>
      </c>
    </row>
    <row r="590" spans="1:9" x14ac:dyDescent="0.2">
      <c r="A590" s="104">
        <v>59</v>
      </c>
      <c r="B590" s="25" t="s">
        <v>2724</v>
      </c>
      <c r="C590" s="25" t="s">
        <v>2653</v>
      </c>
      <c r="D590" s="25" t="s">
        <v>2725</v>
      </c>
      <c r="E590" s="102"/>
      <c r="F590" s="102" t="str">
        <f t="shared" si="0"/>
        <v>ELIAS CASTAÑEDA MUCIÑO</v>
      </c>
      <c r="G590" s="102" t="s">
        <v>2459</v>
      </c>
      <c r="H590" t="s">
        <v>2459</v>
      </c>
      <c r="I590" t="s">
        <v>2459</v>
      </c>
    </row>
    <row r="591" spans="1:9" x14ac:dyDescent="0.2">
      <c r="A591" s="104">
        <v>60</v>
      </c>
      <c r="B591" s="25" t="s">
        <v>2726</v>
      </c>
      <c r="C591" s="25" t="s">
        <v>2303</v>
      </c>
      <c r="D591" s="25" t="s">
        <v>2727</v>
      </c>
      <c r="E591" s="102"/>
      <c r="F591" s="102" t="str">
        <f t="shared" si="0"/>
        <v>ALBERTO LEONEL CASTILLO CANO</v>
      </c>
      <c r="G591" s="102" t="s">
        <v>2459</v>
      </c>
      <c r="H591" t="s">
        <v>2459</v>
      </c>
      <c r="I591" t="s">
        <v>2459</v>
      </c>
    </row>
    <row r="592" spans="1:9" x14ac:dyDescent="0.2">
      <c r="A592" s="104">
        <v>61</v>
      </c>
      <c r="B592" s="25" t="s">
        <v>2728</v>
      </c>
      <c r="C592" s="25" t="s">
        <v>2303</v>
      </c>
      <c r="D592" s="25" t="s">
        <v>2272</v>
      </c>
      <c r="E592" s="102"/>
      <c r="F592" s="102" t="str">
        <f t="shared" si="0"/>
        <v>VICTOR MANUEL CASTILLO GONZALEZ</v>
      </c>
      <c r="G592" s="102" t="s">
        <v>2459</v>
      </c>
      <c r="H592" t="s">
        <v>2459</v>
      </c>
      <c r="I592" t="s">
        <v>2459</v>
      </c>
    </row>
    <row r="593" spans="1:9" x14ac:dyDescent="0.2">
      <c r="A593" s="106">
        <v>62</v>
      </c>
      <c r="B593" s="107" t="s">
        <v>2282</v>
      </c>
      <c r="C593" s="107" t="s">
        <v>2653</v>
      </c>
      <c r="D593" s="107" t="s">
        <v>2291</v>
      </c>
      <c r="E593" s="108"/>
      <c r="F593" s="102" t="str">
        <f t="shared" si="0"/>
        <v>ALEJANDRA CASTAÑEDA ALVAREZ</v>
      </c>
      <c r="G593" s="102" t="s">
        <v>2459</v>
      </c>
      <c r="H593" t="s">
        <v>2459</v>
      </c>
      <c r="I593" t="s">
        <v>2459</v>
      </c>
    </row>
    <row r="594" spans="1:9" x14ac:dyDescent="0.2">
      <c r="A594" s="104">
        <v>63</v>
      </c>
      <c r="B594" s="25" t="s">
        <v>2723</v>
      </c>
      <c r="C594" s="25" t="s">
        <v>2276</v>
      </c>
      <c r="D594" s="25" t="s">
        <v>2681</v>
      </c>
      <c r="E594" s="102"/>
      <c r="F594" s="102" t="str">
        <f t="shared" si="0"/>
        <v>JUAN MARTINEZ DURAN</v>
      </c>
      <c r="G594" s="102" t="s">
        <v>2459</v>
      </c>
      <c r="H594" t="s">
        <v>2459</v>
      </c>
      <c r="I594" t="s">
        <v>2459</v>
      </c>
    </row>
    <row r="595" spans="1:9" x14ac:dyDescent="0.2">
      <c r="A595" s="104">
        <v>64</v>
      </c>
      <c r="B595" s="25" t="s">
        <v>2723</v>
      </c>
      <c r="C595" s="25" t="s">
        <v>2276</v>
      </c>
      <c r="D595" s="25" t="s">
        <v>2681</v>
      </c>
      <c r="E595" s="102"/>
      <c r="F595" s="102" t="str">
        <f t="shared" si="0"/>
        <v>JUAN MARTINEZ DURAN</v>
      </c>
      <c r="G595" s="102" t="s">
        <v>2459</v>
      </c>
      <c r="H595" t="s">
        <v>2459</v>
      </c>
      <c r="I595" t="s">
        <v>2459</v>
      </c>
    </row>
    <row r="596" spans="1:9" x14ac:dyDescent="0.2">
      <c r="A596" s="104">
        <v>65</v>
      </c>
      <c r="B596" s="25" t="s">
        <v>2729</v>
      </c>
      <c r="C596" s="25" t="s">
        <v>2344</v>
      </c>
      <c r="D596" s="25" t="s">
        <v>2730</v>
      </c>
      <c r="E596" s="102"/>
      <c r="F596" s="102" t="str">
        <f t="shared" si="0"/>
        <v>ALEJANDRA BEATRIZ CHAVEZ ARCE</v>
      </c>
      <c r="G596" s="102" t="s">
        <v>2459</v>
      </c>
      <c r="H596" t="s">
        <v>2459</v>
      </c>
      <c r="I596" t="s">
        <v>2459</v>
      </c>
    </row>
    <row r="597" spans="1:9" x14ac:dyDescent="0.2">
      <c r="A597" s="104">
        <v>66</v>
      </c>
      <c r="B597" s="25" t="s">
        <v>2679</v>
      </c>
      <c r="C597" s="25" t="s">
        <v>2731</v>
      </c>
      <c r="D597" s="25" t="s">
        <v>2344</v>
      </c>
      <c r="E597" s="102"/>
      <c r="F597" s="102" t="str">
        <f t="shared" ref="F597:F651" si="1">B597&amp;G597&amp;C597&amp;G597&amp;D597</f>
        <v>MARIA DE LA LUZ ZAMORA CHAVEZ</v>
      </c>
      <c r="G597" s="102" t="s">
        <v>2459</v>
      </c>
      <c r="H597" t="s">
        <v>2459</v>
      </c>
      <c r="I597" t="s">
        <v>2459</v>
      </c>
    </row>
    <row r="598" spans="1:9" x14ac:dyDescent="0.2">
      <c r="A598" s="104">
        <v>67</v>
      </c>
      <c r="B598" s="25" t="s">
        <v>2732</v>
      </c>
      <c r="C598" s="25" t="s">
        <v>2725</v>
      </c>
      <c r="D598" s="25" t="s">
        <v>2353</v>
      </c>
      <c r="E598" s="102"/>
      <c r="F598" s="102" t="str">
        <f t="shared" si="1"/>
        <v>MARIA MUCIÑO MENDOZA</v>
      </c>
      <c r="G598" s="102" t="s">
        <v>2459</v>
      </c>
      <c r="H598" t="s">
        <v>2459</v>
      </c>
      <c r="I598" t="s">
        <v>2459</v>
      </c>
    </row>
    <row r="599" spans="1:9" x14ac:dyDescent="0.2">
      <c r="A599" s="104">
        <v>68</v>
      </c>
      <c r="B599" s="25" t="s">
        <v>2724</v>
      </c>
      <c r="C599" s="25" t="s">
        <v>2653</v>
      </c>
      <c r="D599" s="25" t="s">
        <v>2364</v>
      </c>
      <c r="E599" s="102"/>
      <c r="F599" s="102" t="str">
        <f t="shared" si="1"/>
        <v>ELIAS CASTAÑEDA JIMENEZ</v>
      </c>
      <c r="G599" s="102" t="s">
        <v>2459</v>
      </c>
      <c r="H599" t="s">
        <v>2459</v>
      </c>
      <c r="I599" t="s">
        <v>2459</v>
      </c>
    </row>
    <row r="600" spans="1:9" x14ac:dyDescent="0.2">
      <c r="A600" s="104">
        <v>69</v>
      </c>
      <c r="B600" s="25" t="s">
        <v>2733</v>
      </c>
      <c r="C600" s="25" t="s">
        <v>2237</v>
      </c>
      <c r="D600" s="25" t="s">
        <v>2328</v>
      </c>
      <c r="E600" s="102"/>
      <c r="F600" s="102" t="str">
        <f t="shared" si="1"/>
        <v>ANA KAREN PEREZ MORENO</v>
      </c>
      <c r="G600" s="102" t="s">
        <v>2459</v>
      </c>
      <c r="H600" t="s">
        <v>2459</v>
      </c>
      <c r="I600" t="s">
        <v>2459</v>
      </c>
    </row>
    <row r="601" spans="1:9" x14ac:dyDescent="0.2">
      <c r="A601" s="104">
        <v>70</v>
      </c>
      <c r="B601" s="25" t="s">
        <v>2734</v>
      </c>
      <c r="C601" s="25" t="s">
        <v>2291</v>
      </c>
      <c r="D601" s="25" t="s">
        <v>2735</v>
      </c>
      <c r="E601" s="102"/>
      <c r="F601" s="102" t="str">
        <f t="shared" si="1"/>
        <v>MANUEL ALVAREZ SAN MARTIN</v>
      </c>
      <c r="G601" s="102" t="s">
        <v>2459</v>
      </c>
      <c r="H601" t="s">
        <v>2459</v>
      </c>
      <c r="I601" t="s">
        <v>2459</v>
      </c>
    </row>
    <row r="602" spans="1:9" x14ac:dyDescent="0.2">
      <c r="A602" s="104">
        <v>71</v>
      </c>
      <c r="B602" s="25" t="s">
        <v>2736</v>
      </c>
      <c r="C602" s="25" t="s">
        <v>2702</v>
      </c>
      <c r="D602" s="25" t="s">
        <v>2344</v>
      </c>
      <c r="E602" s="102"/>
      <c r="F602" s="102" t="str">
        <f t="shared" si="1"/>
        <v>CLAUDIA MARLENE MANCILLA CHAVEZ</v>
      </c>
      <c r="G602" s="102" t="s">
        <v>2459</v>
      </c>
      <c r="H602" t="s">
        <v>2459</v>
      </c>
      <c r="I602" t="s">
        <v>2459</v>
      </c>
    </row>
    <row r="603" spans="1:9" x14ac:dyDescent="0.2">
      <c r="A603" s="104">
        <v>72</v>
      </c>
      <c r="B603" s="25" t="s">
        <v>2737</v>
      </c>
      <c r="C603" s="25" t="s">
        <v>2342</v>
      </c>
      <c r="D603" s="25" t="s">
        <v>2283</v>
      </c>
      <c r="E603" s="102"/>
      <c r="F603" s="102" t="str">
        <f t="shared" si="1"/>
        <v>NAHUM  CRUZ HERNANDEZ</v>
      </c>
      <c r="G603" s="102" t="s">
        <v>2459</v>
      </c>
      <c r="H603" t="s">
        <v>2459</v>
      </c>
      <c r="I603" t="s">
        <v>2459</v>
      </c>
    </row>
    <row r="604" spans="1:9" x14ac:dyDescent="0.2">
      <c r="A604" s="104">
        <v>73</v>
      </c>
      <c r="B604" s="25" t="s">
        <v>2637</v>
      </c>
      <c r="C604" s="25" t="s">
        <v>2422</v>
      </c>
      <c r="D604" s="25" t="s">
        <v>2550</v>
      </c>
      <c r="E604" s="102"/>
      <c r="F604" s="102" t="str">
        <f t="shared" si="1"/>
        <v>GREGORIO MALVAEZ SANDOVAL</v>
      </c>
      <c r="G604" s="102" t="s">
        <v>2459</v>
      </c>
      <c r="H604" t="s">
        <v>2459</v>
      </c>
      <c r="I604" t="s">
        <v>2459</v>
      </c>
    </row>
    <row r="605" spans="1:9" x14ac:dyDescent="0.2">
      <c r="A605" s="109">
        <v>74</v>
      </c>
      <c r="B605" s="30" t="s">
        <v>2738</v>
      </c>
      <c r="C605" s="30" t="s">
        <v>2719</v>
      </c>
      <c r="D605" s="30" t="s">
        <v>2739</v>
      </c>
      <c r="E605" s="110"/>
      <c r="F605" s="102" t="str">
        <f t="shared" si="1"/>
        <v>MARIA TRINIDAD SANTIAGO SORIANO</v>
      </c>
      <c r="G605" s="102" t="s">
        <v>2459</v>
      </c>
      <c r="H605" t="s">
        <v>2459</v>
      </c>
      <c r="I605" t="s">
        <v>2459</v>
      </c>
    </row>
    <row r="606" spans="1:9" x14ac:dyDescent="0.2">
      <c r="A606" s="104">
        <v>75</v>
      </c>
      <c r="B606" s="25" t="s">
        <v>2740</v>
      </c>
      <c r="C606" s="25" t="s">
        <v>2247</v>
      </c>
      <c r="D606" s="25" t="s">
        <v>2270</v>
      </c>
      <c r="E606" s="102"/>
      <c r="F606" s="102" t="str">
        <f t="shared" si="1"/>
        <v>MARIA DEL CARMEN TERESA RAMIREZ RODRIGUEZ</v>
      </c>
      <c r="G606" s="102" t="s">
        <v>2459</v>
      </c>
      <c r="H606" t="s">
        <v>2459</v>
      </c>
      <c r="I606" t="s">
        <v>2459</v>
      </c>
    </row>
    <row r="607" spans="1:9" x14ac:dyDescent="0.2">
      <c r="A607" s="104">
        <v>76</v>
      </c>
      <c r="B607" s="25" t="s">
        <v>2579</v>
      </c>
      <c r="C607" s="25" t="s">
        <v>2248</v>
      </c>
      <c r="D607" s="25" t="s">
        <v>2741</v>
      </c>
      <c r="E607" s="102"/>
      <c r="F607" s="102" t="str">
        <f t="shared" si="1"/>
        <v>SOLEDAD MEDINA MERIDA</v>
      </c>
      <c r="G607" s="102" t="s">
        <v>2459</v>
      </c>
      <c r="H607" t="s">
        <v>2459</v>
      </c>
      <c r="I607" t="s">
        <v>2459</v>
      </c>
    </row>
    <row r="608" spans="1:9" x14ac:dyDescent="0.2">
      <c r="A608" s="104">
        <v>77</v>
      </c>
      <c r="B608" s="25" t="s">
        <v>2742</v>
      </c>
      <c r="C608" s="25" t="s">
        <v>2240</v>
      </c>
      <c r="D608" s="25" t="s">
        <v>2257</v>
      </c>
      <c r="E608" s="102"/>
      <c r="F608" s="102" t="str">
        <f t="shared" si="1"/>
        <v>FELIPE MENDEZ DE LA PEÑA</v>
      </c>
      <c r="G608" s="102" t="s">
        <v>2459</v>
      </c>
      <c r="H608" t="s">
        <v>2459</v>
      </c>
      <c r="I608" t="s">
        <v>2459</v>
      </c>
    </row>
    <row r="609" spans="1:9" x14ac:dyDescent="0.2">
      <c r="A609" s="104">
        <v>78</v>
      </c>
      <c r="B609" s="25" t="s">
        <v>2743</v>
      </c>
      <c r="C609" s="25" t="s">
        <v>2486</v>
      </c>
      <c r="D609" s="25" t="s">
        <v>2276</v>
      </c>
      <c r="E609" s="102"/>
      <c r="F609" s="102" t="str">
        <f t="shared" si="1"/>
        <v>EUSEBIA MARIA ANGELA  DE LA PEÑA MARTINEZ</v>
      </c>
      <c r="G609" s="102" t="s">
        <v>2459</v>
      </c>
      <c r="H609" t="s">
        <v>2459</v>
      </c>
      <c r="I609" t="s">
        <v>2459</v>
      </c>
    </row>
    <row r="610" spans="1:9" x14ac:dyDescent="0.2">
      <c r="A610" s="104">
        <v>79</v>
      </c>
      <c r="B610" s="25" t="s">
        <v>2744</v>
      </c>
      <c r="C610" s="25" t="s">
        <v>2745</v>
      </c>
      <c r="D610" s="25" t="s">
        <v>2746</v>
      </c>
      <c r="E610" s="102"/>
      <c r="F610" s="102" t="str">
        <f t="shared" si="1"/>
        <v>HERMILA MONROY SANTANA</v>
      </c>
      <c r="G610" s="102" t="s">
        <v>2459</v>
      </c>
      <c r="H610" t="s">
        <v>2459</v>
      </c>
      <c r="I610" t="s">
        <v>2459</v>
      </c>
    </row>
    <row r="611" spans="1:9" x14ac:dyDescent="0.2">
      <c r="A611" s="104">
        <v>80</v>
      </c>
      <c r="B611" s="25" t="s">
        <v>2747</v>
      </c>
      <c r="C611" s="25" t="s">
        <v>2362</v>
      </c>
      <c r="D611" s="25" t="s">
        <v>2748</v>
      </c>
      <c r="E611" s="102"/>
      <c r="F611" s="102" t="str">
        <f t="shared" si="1"/>
        <v>CLARA ISABEL REYES BERNABE</v>
      </c>
      <c r="G611" s="102" t="s">
        <v>2459</v>
      </c>
      <c r="H611" t="s">
        <v>2459</v>
      </c>
      <c r="I611" t="s">
        <v>2459</v>
      </c>
    </row>
    <row r="612" spans="1:9" x14ac:dyDescent="0.2">
      <c r="A612" s="104">
        <v>81</v>
      </c>
      <c r="B612" s="25" t="s">
        <v>2325</v>
      </c>
      <c r="C612" s="25" t="s">
        <v>2653</v>
      </c>
      <c r="D612" s="25" t="s">
        <v>2749</v>
      </c>
      <c r="E612" s="102"/>
      <c r="F612" s="102" t="str">
        <f t="shared" si="1"/>
        <v>LUIS CASTAÑEDA CARRASCO</v>
      </c>
      <c r="G612" s="102" t="s">
        <v>2459</v>
      </c>
      <c r="H612" t="s">
        <v>2459</v>
      </c>
      <c r="I612" t="s">
        <v>2459</v>
      </c>
    </row>
    <row r="613" spans="1:9" x14ac:dyDescent="0.2">
      <c r="A613" s="104">
        <v>82</v>
      </c>
      <c r="B613" s="25" t="s">
        <v>2750</v>
      </c>
      <c r="C613" s="25" t="s">
        <v>2751</v>
      </c>
      <c r="D613" s="25" t="s">
        <v>2752</v>
      </c>
      <c r="E613" s="102"/>
      <c r="F613" s="102" t="str">
        <f t="shared" si="1"/>
        <v>FRANCISCO MELESIO ACEVEDO  CAÑEDO</v>
      </c>
      <c r="G613" s="102" t="s">
        <v>2459</v>
      </c>
      <c r="H613" t="s">
        <v>2459</v>
      </c>
      <c r="I613" t="s">
        <v>2459</v>
      </c>
    </row>
    <row r="614" spans="1:9" x14ac:dyDescent="0.2">
      <c r="A614" s="104">
        <v>83</v>
      </c>
      <c r="B614" s="25" t="s">
        <v>2753</v>
      </c>
      <c r="C614" s="25" t="s">
        <v>2300</v>
      </c>
      <c r="D614" s="25" t="s">
        <v>2364</v>
      </c>
      <c r="E614" s="102"/>
      <c r="F614" s="102" t="str">
        <f t="shared" si="1"/>
        <v>ALVINA ROMERO JIMENEZ</v>
      </c>
      <c r="G614" s="102" t="s">
        <v>2459</v>
      </c>
      <c r="H614" t="s">
        <v>2459</v>
      </c>
      <c r="I614" t="s">
        <v>2459</v>
      </c>
    </row>
    <row r="615" spans="1:9" x14ac:dyDescent="0.2">
      <c r="A615" s="104">
        <v>84</v>
      </c>
      <c r="B615" s="25" t="s">
        <v>2318</v>
      </c>
      <c r="C615" s="25" t="s">
        <v>2276</v>
      </c>
      <c r="D615" s="25" t="s">
        <v>2332</v>
      </c>
      <c r="E615" s="102"/>
      <c r="F615" s="102" t="str">
        <f t="shared" si="1"/>
        <v>ROSA MARTINEZ TORRES</v>
      </c>
      <c r="G615" s="102" t="s">
        <v>2459</v>
      </c>
      <c r="H615" t="s">
        <v>2459</v>
      </c>
      <c r="I615" t="s">
        <v>2459</v>
      </c>
    </row>
    <row r="616" spans="1:9" x14ac:dyDescent="0.2">
      <c r="A616" s="104">
        <v>85</v>
      </c>
      <c r="B616" s="25" t="s">
        <v>2754</v>
      </c>
      <c r="C616" s="25" t="s">
        <v>2382</v>
      </c>
      <c r="D616" s="25" t="s">
        <v>2533</v>
      </c>
      <c r="E616" s="102"/>
      <c r="F616" s="102" t="str">
        <f t="shared" si="1"/>
        <v>MARIA SANTA GUTIERREZ NUÑEZ</v>
      </c>
      <c r="G616" s="102" t="s">
        <v>2459</v>
      </c>
      <c r="H616" t="s">
        <v>2459</v>
      </c>
      <c r="I616" t="s">
        <v>2459</v>
      </c>
    </row>
    <row r="617" spans="1:9" x14ac:dyDescent="0.2">
      <c r="A617" s="98">
        <v>86</v>
      </c>
      <c r="B617" s="99" t="s">
        <v>2755</v>
      </c>
      <c r="C617" s="99" t="s">
        <v>2756</v>
      </c>
      <c r="D617" s="99" t="s">
        <v>2533</v>
      </c>
      <c r="E617" s="105"/>
      <c r="F617" s="102" t="str">
        <f t="shared" si="1"/>
        <v>JUAN LUIS RAMIEZ NUÑEZ</v>
      </c>
      <c r="G617" s="102" t="s">
        <v>2459</v>
      </c>
      <c r="H617" t="s">
        <v>2459</v>
      </c>
      <c r="I617" t="s">
        <v>2459</v>
      </c>
    </row>
    <row r="618" spans="1:9" x14ac:dyDescent="0.2">
      <c r="A618" s="98">
        <v>87</v>
      </c>
      <c r="B618" s="99" t="s">
        <v>2755</v>
      </c>
      <c r="C618" s="99" t="s">
        <v>2756</v>
      </c>
      <c r="D618" s="99" t="s">
        <v>2533</v>
      </c>
      <c r="E618" s="105"/>
      <c r="F618" s="102" t="str">
        <f t="shared" si="1"/>
        <v>JUAN LUIS RAMIEZ NUÑEZ</v>
      </c>
      <c r="G618" s="102" t="s">
        <v>2459</v>
      </c>
      <c r="H618" t="s">
        <v>2459</v>
      </c>
      <c r="I618" t="s">
        <v>2459</v>
      </c>
    </row>
    <row r="619" spans="1:9" x14ac:dyDescent="0.2">
      <c r="A619" s="104">
        <v>88</v>
      </c>
      <c r="B619" s="25" t="s">
        <v>2757</v>
      </c>
      <c r="C619" s="25" t="s">
        <v>2349</v>
      </c>
      <c r="D619" s="25" t="s">
        <v>2758</v>
      </c>
      <c r="E619" s="102"/>
      <c r="F619" s="102" t="str">
        <f t="shared" si="1"/>
        <v>JOSEFINA ORTIZ ORTA</v>
      </c>
      <c r="G619" s="102" t="s">
        <v>2459</v>
      </c>
      <c r="H619" t="s">
        <v>2459</v>
      </c>
      <c r="I619" t="s">
        <v>2459</v>
      </c>
    </row>
    <row r="620" spans="1:9" x14ac:dyDescent="0.2">
      <c r="A620" s="104">
        <v>89</v>
      </c>
      <c r="B620" s="25" t="s">
        <v>2759</v>
      </c>
      <c r="C620" s="25" t="s">
        <v>2760</v>
      </c>
      <c r="D620" s="25" t="s">
        <v>2761</v>
      </c>
      <c r="E620" s="102"/>
      <c r="F620" s="102" t="str">
        <f t="shared" si="1"/>
        <v>LETICIA RUBIO9 GARDUÑO</v>
      </c>
      <c r="G620" s="102" t="s">
        <v>2459</v>
      </c>
      <c r="H620" t="s">
        <v>2459</v>
      </c>
      <c r="I620" t="s">
        <v>2459</v>
      </c>
    </row>
    <row r="621" spans="1:9" x14ac:dyDescent="0.2">
      <c r="A621" s="104">
        <v>90</v>
      </c>
      <c r="B621" s="25" t="s">
        <v>2762</v>
      </c>
      <c r="C621" s="25" t="s">
        <v>2763</v>
      </c>
      <c r="D621" s="25" t="s">
        <v>2764</v>
      </c>
      <c r="E621" s="102"/>
      <c r="F621" s="102" t="str">
        <f t="shared" si="1"/>
        <v>ALBERTO MARQUEZ RUBIO</v>
      </c>
      <c r="G621" s="102" t="s">
        <v>2459</v>
      </c>
      <c r="H621" t="s">
        <v>2459</v>
      </c>
      <c r="I621" t="s">
        <v>2459</v>
      </c>
    </row>
    <row r="622" spans="1:9" x14ac:dyDescent="0.2">
      <c r="A622" s="104">
        <v>91</v>
      </c>
      <c r="B622" s="25" t="s">
        <v>2765</v>
      </c>
      <c r="C622" s="25" t="s">
        <v>2763</v>
      </c>
      <c r="D622" s="25" t="s">
        <v>2237</v>
      </c>
      <c r="E622" s="102"/>
      <c r="F622" s="102" t="str">
        <f t="shared" si="1"/>
        <v>LUCIO AARON MARQUEZ PEREZ</v>
      </c>
      <c r="G622" s="102" t="s">
        <v>2459</v>
      </c>
      <c r="H622" t="s">
        <v>2459</v>
      </c>
      <c r="I622" t="s">
        <v>2459</v>
      </c>
    </row>
    <row r="623" spans="1:9" x14ac:dyDescent="0.2">
      <c r="A623" s="104">
        <v>92</v>
      </c>
      <c r="B623" s="25" t="s">
        <v>2766</v>
      </c>
      <c r="C623" s="25" t="s">
        <v>2695</v>
      </c>
      <c r="D623" s="25" t="s">
        <v>2308</v>
      </c>
      <c r="E623" s="102"/>
      <c r="F623" s="102" t="str">
        <f t="shared" si="1"/>
        <v>MAURICIO ALEJANDRO TERREZ MORALES</v>
      </c>
      <c r="G623" s="102" t="s">
        <v>2459</v>
      </c>
      <c r="H623" t="s">
        <v>2459</v>
      </c>
      <c r="I623" t="s">
        <v>2459</v>
      </c>
    </row>
    <row r="624" spans="1:9" x14ac:dyDescent="0.2">
      <c r="A624" s="104">
        <v>93</v>
      </c>
      <c r="B624" s="25" t="s">
        <v>2767</v>
      </c>
      <c r="C624" s="25" t="s">
        <v>2660</v>
      </c>
      <c r="D624" s="25" t="s">
        <v>2236</v>
      </c>
      <c r="E624" s="102"/>
      <c r="F624" s="102" t="str">
        <f t="shared" si="1"/>
        <v>TOMASA NOGUERON GALICIA</v>
      </c>
      <c r="G624" s="102" t="s">
        <v>2459</v>
      </c>
      <c r="H624" t="s">
        <v>2459</v>
      </c>
      <c r="I624" t="s">
        <v>2459</v>
      </c>
    </row>
    <row r="625" spans="1:9" x14ac:dyDescent="0.2">
      <c r="A625" s="104">
        <v>94</v>
      </c>
      <c r="B625" s="25" t="s">
        <v>2768</v>
      </c>
      <c r="C625" s="25" t="s">
        <v>2342</v>
      </c>
      <c r="D625" s="25" t="s">
        <v>2769</v>
      </c>
      <c r="E625" s="102"/>
      <c r="F625" s="102" t="str">
        <f t="shared" si="1"/>
        <v>CRISTINA CRUZ CORONA</v>
      </c>
      <c r="G625" s="102" t="s">
        <v>2459</v>
      </c>
      <c r="H625" t="s">
        <v>2459</v>
      </c>
      <c r="I625" t="s">
        <v>2459</v>
      </c>
    </row>
    <row r="626" spans="1:9" x14ac:dyDescent="0.2">
      <c r="A626" s="104">
        <v>95</v>
      </c>
      <c r="B626" s="25" t="s">
        <v>2770</v>
      </c>
      <c r="C626" s="25" t="s">
        <v>2771</v>
      </c>
      <c r="D626" s="25" t="s">
        <v>2364</v>
      </c>
      <c r="E626" s="102"/>
      <c r="F626" s="102" t="str">
        <f t="shared" si="1"/>
        <v>RITA ARACELI QUIÑONEZ JIMENEZ</v>
      </c>
      <c r="G626" s="102" t="s">
        <v>2459</v>
      </c>
      <c r="H626" t="s">
        <v>2459</v>
      </c>
      <c r="I626" t="s">
        <v>2459</v>
      </c>
    </row>
    <row r="627" spans="1:9" x14ac:dyDescent="0.2">
      <c r="A627" s="104">
        <v>96</v>
      </c>
      <c r="B627" s="25" t="s">
        <v>2770</v>
      </c>
      <c r="C627" s="25" t="s">
        <v>2771</v>
      </c>
      <c r="D627" s="25" t="s">
        <v>2364</v>
      </c>
      <c r="E627" s="102"/>
      <c r="F627" s="102" t="str">
        <f t="shared" si="1"/>
        <v>RITA ARACELI QUIÑONEZ JIMENEZ</v>
      </c>
      <c r="G627" s="102" t="s">
        <v>2459</v>
      </c>
      <c r="H627" t="s">
        <v>2459</v>
      </c>
      <c r="I627" t="s">
        <v>2459</v>
      </c>
    </row>
    <row r="628" spans="1:9" x14ac:dyDescent="0.2">
      <c r="A628" s="104">
        <v>97</v>
      </c>
      <c r="B628" s="25" t="s">
        <v>2258</v>
      </c>
      <c r="C628" s="25" t="s">
        <v>2772</v>
      </c>
      <c r="D628" s="25" t="s">
        <v>2364</v>
      </c>
      <c r="E628" s="102"/>
      <c r="F628" s="102" t="str">
        <f t="shared" si="1"/>
        <v>MARIA GUADALUPE QUIÑONES JIMENEZ</v>
      </c>
      <c r="G628" s="102" t="s">
        <v>2459</v>
      </c>
      <c r="H628" t="s">
        <v>2459</v>
      </c>
      <c r="I628" t="s">
        <v>2459</v>
      </c>
    </row>
    <row r="629" spans="1:9" x14ac:dyDescent="0.2">
      <c r="A629" s="104">
        <v>98</v>
      </c>
      <c r="B629" s="25" t="s">
        <v>2773</v>
      </c>
      <c r="C629" s="25" t="s">
        <v>2272</v>
      </c>
      <c r="D629" s="25" t="s">
        <v>2236</v>
      </c>
      <c r="E629" s="102"/>
      <c r="F629" s="102" t="str">
        <f t="shared" si="1"/>
        <v>ROSA ALICIA GONZALEZ GALICIA</v>
      </c>
      <c r="G629" s="102" t="s">
        <v>2459</v>
      </c>
      <c r="H629" t="s">
        <v>2459</v>
      </c>
      <c r="I629" t="s">
        <v>2459</v>
      </c>
    </row>
    <row r="630" spans="1:9" x14ac:dyDescent="0.2">
      <c r="A630" s="104">
        <v>99</v>
      </c>
      <c r="B630" s="25" t="s">
        <v>2774</v>
      </c>
      <c r="C630" s="25" t="s">
        <v>2775</v>
      </c>
      <c r="D630" s="25" t="s">
        <v>2300</v>
      </c>
      <c r="E630" s="102"/>
      <c r="F630" s="102" t="str">
        <f t="shared" si="1"/>
        <v>MARLEN JURADO  ROMERO</v>
      </c>
      <c r="G630" s="102" t="s">
        <v>2459</v>
      </c>
      <c r="H630" t="s">
        <v>2459</v>
      </c>
      <c r="I630" t="s">
        <v>2459</v>
      </c>
    </row>
    <row r="631" spans="1:9" x14ac:dyDescent="0.2">
      <c r="A631" s="104">
        <v>100</v>
      </c>
      <c r="B631" s="25" t="s">
        <v>2776</v>
      </c>
      <c r="C631" s="25" t="s">
        <v>2403</v>
      </c>
      <c r="D631" s="25" t="s">
        <v>2777</v>
      </c>
      <c r="E631" s="102"/>
      <c r="F631" s="102" t="str">
        <f t="shared" si="1"/>
        <v>GLORIA CALZADA XOCOPA</v>
      </c>
      <c r="G631" s="102" t="s">
        <v>2459</v>
      </c>
      <c r="H631" t="s">
        <v>2459</v>
      </c>
      <c r="I631" t="s">
        <v>2459</v>
      </c>
    </row>
    <row r="632" spans="1:9" x14ac:dyDescent="0.2">
      <c r="A632" s="104">
        <v>101</v>
      </c>
      <c r="B632" s="25" t="s">
        <v>2778</v>
      </c>
      <c r="C632" s="25" t="s">
        <v>2436</v>
      </c>
      <c r="D632" s="25" t="s">
        <v>2771</v>
      </c>
      <c r="E632" s="102"/>
      <c r="F632" s="102" t="str">
        <f t="shared" si="1"/>
        <v>NANCY ALEJANDRA FERNANDEZ QUIÑONEZ</v>
      </c>
      <c r="G632" s="102" t="s">
        <v>2459</v>
      </c>
      <c r="H632" t="s">
        <v>2459</v>
      </c>
      <c r="I632" t="s">
        <v>2459</v>
      </c>
    </row>
    <row r="633" spans="1:9" x14ac:dyDescent="0.2">
      <c r="A633" s="104">
        <v>102</v>
      </c>
      <c r="B633" s="25" t="s">
        <v>2640</v>
      </c>
      <c r="C633" s="25" t="s">
        <v>2653</v>
      </c>
      <c r="D633" s="25" t="s">
        <v>2399</v>
      </c>
      <c r="E633" s="102"/>
      <c r="F633" s="102" t="str">
        <f t="shared" si="1"/>
        <v>CONSTANTINO CASTAÑEDA RUIZ</v>
      </c>
      <c r="G633" s="102" t="s">
        <v>2459</v>
      </c>
      <c r="H633" t="s">
        <v>2459</v>
      </c>
      <c r="I633" t="s">
        <v>2459</v>
      </c>
    </row>
    <row r="634" spans="1:9" x14ac:dyDescent="0.2">
      <c r="A634" s="104">
        <v>103</v>
      </c>
      <c r="B634" s="25" t="s">
        <v>2779</v>
      </c>
      <c r="C634" s="25" t="s">
        <v>2780</v>
      </c>
      <c r="D634" s="25" t="s">
        <v>2781</v>
      </c>
      <c r="E634" s="102"/>
      <c r="F634" s="102" t="str">
        <f t="shared" si="1"/>
        <v>PRIMO ROMAN REBOLLEDO</v>
      </c>
      <c r="G634" s="102" t="s">
        <v>2459</v>
      </c>
      <c r="H634" t="s">
        <v>2459</v>
      </c>
      <c r="I634" t="s">
        <v>2459</v>
      </c>
    </row>
    <row r="635" spans="1:9" x14ac:dyDescent="0.2">
      <c r="A635" s="104">
        <v>104</v>
      </c>
      <c r="B635" s="25" t="s">
        <v>2782</v>
      </c>
      <c r="C635" s="25" t="s">
        <v>2276</v>
      </c>
      <c r="D635" s="25" t="s">
        <v>2260</v>
      </c>
      <c r="E635" s="102"/>
      <c r="F635" s="102" t="str">
        <f t="shared" si="1"/>
        <v>MARIO MARTINEZ GARCIA</v>
      </c>
      <c r="G635" s="102" t="s">
        <v>2459</v>
      </c>
      <c r="H635" t="s">
        <v>2459</v>
      </c>
      <c r="I635" t="s">
        <v>2459</v>
      </c>
    </row>
    <row r="636" spans="1:9" x14ac:dyDescent="0.2">
      <c r="A636" s="104">
        <v>105</v>
      </c>
      <c r="B636" s="25" t="s">
        <v>2783</v>
      </c>
      <c r="C636" s="25" t="s">
        <v>2283</v>
      </c>
      <c r="D636" s="25" t="s">
        <v>2660</v>
      </c>
      <c r="E636" s="102"/>
      <c r="F636" s="102" t="str">
        <f t="shared" si="1"/>
        <v>ERIBERTO HERNANDEZ NOGUERON</v>
      </c>
      <c r="G636" s="102" t="s">
        <v>2459</v>
      </c>
      <c r="H636" t="s">
        <v>2459</v>
      </c>
      <c r="I636" t="s">
        <v>2459</v>
      </c>
    </row>
    <row r="637" spans="1:9" x14ac:dyDescent="0.2">
      <c r="A637" s="104">
        <v>106</v>
      </c>
      <c r="B637" s="25" t="s">
        <v>2784</v>
      </c>
      <c r="C637" s="25" t="s">
        <v>2785</v>
      </c>
      <c r="D637" s="25" t="s">
        <v>2332</v>
      </c>
      <c r="E637" s="102"/>
      <c r="F637" s="102" t="str">
        <f t="shared" si="1"/>
        <v>BERNARDA VILCHIS TORRES</v>
      </c>
      <c r="G637" s="102" t="s">
        <v>2459</v>
      </c>
      <c r="H637" t="s">
        <v>2459</v>
      </c>
      <c r="I637" t="s">
        <v>2459</v>
      </c>
    </row>
    <row r="638" spans="1:9" x14ac:dyDescent="0.2">
      <c r="A638" s="104">
        <v>107</v>
      </c>
      <c r="B638" s="25" t="s">
        <v>2786</v>
      </c>
      <c r="C638" s="25" t="s">
        <v>2664</v>
      </c>
      <c r="D638" s="25" t="s">
        <v>2276</v>
      </c>
      <c r="E638" s="102"/>
      <c r="F638" s="102" t="str">
        <f t="shared" si="1"/>
        <v>SYLVIA CHIRINOS MARTINEZ</v>
      </c>
      <c r="G638" s="102" t="s">
        <v>2459</v>
      </c>
      <c r="H638" t="s">
        <v>2459</v>
      </c>
      <c r="I638" t="s">
        <v>2459</v>
      </c>
    </row>
    <row r="639" spans="1:9" x14ac:dyDescent="0.2">
      <c r="A639" s="104">
        <v>108</v>
      </c>
      <c r="B639" s="25" t="s">
        <v>2787</v>
      </c>
      <c r="C639" s="25" t="s">
        <v>2664</v>
      </c>
      <c r="D639" s="25" t="s">
        <v>2720</v>
      </c>
      <c r="E639" s="102"/>
      <c r="F639" s="102" t="str">
        <f t="shared" si="1"/>
        <v>DIMAS CHIRINOS DE LA ROSA</v>
      </c>
      <c r="G639" s="102" t="s">
        <v>2459</v>
      </c>
      <c r="H639" t="s">
        <v>2459</v>
      </c>
      <c r="I639" t="s">
        <v>2459</v>
      </c>
    </row>
    <row r="640" spans="1:9" x14ac:dyDescent="0.2">
      <c r="A640" s="104">
        <v>109</v>
      </c>
      <c r="B640" s="25" t="s">
        <v>2787</v>
      </c>
      <c r="C640" s="25" t="s">
        <v>2664</v>
      </c>
      <c r="D640" s="25" t="s">
        <v>2653</v>
      </c>
      <c r="E640" s="102"/>
      <c r="F640" s="102" t="str">
        <f t="shared" si="1"/>
        <v>DIMAS CHIRINOS CASTAÑEDA</v>
      </c>
      <c r="G640" s="102" t="s">
        <v>2459</v>
      </c>
      <c r="H640" t="s">
        <v>2459</v>
      </c>
      <c r="I640" t="s">
        <v>2459</v>
      </c>
    </row>
    <row r="641" spans="1:9" x14ac:dyDescent="0.2">
      <c r="A641" s="104">
        <v>110</v>
      </c>
      <c r="B641" s="25" t="s">
        <v>2788</v>
      </c>
      <c r="C641" s="25" t="s">
        <v>2272</v>
      </c>
      <c r="D641" s="25" t="s">
        <v>2789</v>
      </c>
      <c r="E641" s="102"/>
      <c r="F641" s="102" t="str">
        <f t="shared" si="1"/>
        <v>ANA LAURA GONZALEZ CLARO</v>
      </c>
      <c r="G641" s="102" t="s">
        <v>2459</v>
      </c>
      <c r="H641" t="s">
        <v>2459</v>
      </c>
      <c r="I641" t="s">
        <v>2459</v>
      </c>
    </row>
    <row r="642" spans="1:9" x14ac:dyDescent="0.2">
      <c r="A642" s="104">
        <v>111</v>
      </c>
      <c r="B642" s="25" t="s">
        <v>2366</v>
      </c>
      <c r="C642" s="25" t="s">
        <v>2332</v>
      </c>
      <c r="D642" s="25" t="s">
        <v>2353</v>
      </c>
      <c r="E642" s="102"/>
      <c r="F642" s="102" t="str">
        <f t="shared" si="1"/>
        <v>JUAN CARLOS TORRES MENDOZA</v>
      </c>
      <c r="G642" s="102" t="s">
        <v>2459</v>
      </c>
      <c r="H642" t="s">
        <v>2459</v>
      </c>
      <c r="I642" t="s">
        <v>2459</v>
      </c>
    </row>
    <row r="643" spans="1:9" x14ac:dyDescent="0.2">
      <c r="A643" s="104">
        <v>112</v>
      </c>
      <c r="B643" s="25" t="s">
        <v>2762</v>
      </c>
      <c r="C643" s="25" t="s">
        <v>2790</v>
      </c>
      <c r="D643" s="25" t="s">
        <v>2791</v>
      </c>
      <c r="E643" s="102"/>
      <c r="F643" s="102" t="str">
        <f t="shared" si="1"/>
        <v>ALBERTO SANE TLACA</v>
      </c>
      <c r="G643" s="102" t="s">
        <v>2459</v>
      </c>
      <c r="H643" t="s">
        <v>2459</v>
      </c>
      <c r="I643" t="s">
        <v>2459</v>
      </c>
    </row>
    <row r="644" spans="1:9" x14ac:dyDescent="0.2">
      <c r="A644" s="104">
        <v>113</v>
      </c>
      <c r="B644" s="25" t="s">
        <v>2792</v>
      </c>
      <c r="C644" s="25" t="s">
        <v>2719</v>
      </c>
      <c r="D644" s="25" t="s">
        <v>2793</v>
      </c>
      <c r="E644" s="102"/>
      <c r="F644" s="102" t="str">
        <f t="shared" si="1"/>
        <v>LUISA SANTIAGO NOLASCO</v>
      </c>
      <c r="G644" s="102" t="s">
        <v>2459</v>
      </c>
      <c r="H644" t="s">
        <v>2459</v>
      </c>
      <c r="I644" t="s">
        <v>2459</v>
      </c>
    </row>
    <row r="645" spans="1:9" x14ac:dyDescent="0.2">
      <c r="A645" s="104">
        <v>114</v>
      </c>
      <c r="B645" s="25" t="s">
        <v>2794</v>
      </c>
      <c r="C645" s="25" t="s">
        <v>2668</v>
      </c>
      <c r="D645" s="25" t="s">
        <v>2339</v>
      </c>
      <c r="E645" s="102"/>
      <c r="F645" s="102" t="str">
        <f t="shared" si="1"/>
        <v>REBECA VIRIDIANA SANCHEZ ROJAS</v>
      </c>
      <c r="G645" s="102" t="s">
        <v>2459</v>
      </c>
      <c r="H645" t="s">
        <v>2459</v>
      </c>
      <c r="I645" t="s">
        <v>2459</v>
      </c>
    </row>
    <row r="646" spans="1:9" x14ac:dyDescent="0.2">
      <c r="A646" s="104">
        <v>115</v>
      </c>
      <c r="B646" s="25" t="s">
        <v>2795</v>
      </c>
      <c r="C646" s="25" t="s">
        <v>2796</v>
      </c>
      <c r="D646" s="25" t="s">
        <v>2731</v>
      </c>
      <c r="E646" s="102"/>
      <c r="F646" s="102" t="str">
        <f t="shared" si="1"/>
        <v>SANDRA LUZ ESPINDOLA ZAMORA</v>
      </c>
      <c r="G646" s="102" t="s">
        <v>2459</v>
      </c>
      <c r="H646" t="s">
        <v>2459</v>
      </c>
      <c r="I646" t="s">
        <v>2459</v>
      </c>
    </row>
    <row r="647" spans="1:9" x14ac:dyDescent="0.2">
      <c r="A647" s="104">
        <v>116</v>
      </c>
      <c r="B647" s="25" t="s">
        <v>2797</v>
      </c>
      <c r="C647" s="25" t="s">
        <v>2678</v>
      </c>
      <c r="D647" s="25" t="s">
        <v>2344</v>
      </c>
      <c r="E647" s="102"/>
      <c r="F647" s="102" t="str">
        <f t="shared" si="1"/>
        <v>FERNANDO GOMEZ CHAVEZ</v>
      </c>
      <c r="G647" s="102" t="s">
        <v>2459</v>
      </c>
      <c r="H647" t="s">
        <v>2459</v>
      </c>
      <c r="I647" t="s">
        <v>2459</v>
      </c>
    </row>
    <row r="648" spans="1:9" x14ac:dyDescent="0.2">
      <c r="A648" s="104">
        <v>117</v>
      </c>
      <c r="B648" s="25" t="s">
        <v>2798</v>
      </c>
      <c r="C648" s="25" t="s">
        <v>2799</v>
      </c>
      <c r="D648" s="25" t="s">
        <v>2403</v>
      </c>
      <c r="E648" s="102"/>
      <c r="F648" s="102" t="str">
        <f t="shared" si="1"/>
        <v>YOLANDA PACHECO CALZADA</v>
      </c>
      <c r="G648" s="102" t="s">
        <v>2459</v>
      </c>
      <c r="H648" t="s">
        <v>2459</v>
      </c>
      <c r="I648" t="s">
        <v>2459</v>
      </c>
    </row>
    <row r="649" spans="1:9" x14ac:dyDescent="0.2">
      <c r="A649" s="104">
        <v>118</v>
      </c>
      <c r="B649" s="25" t="s">
        <v>2559</v>
      </c>
      <c r="C649" s="25" t="s">
        <v>2800</v>
      </c>
      <c r="D649" s="25" t="s">
        <v>2255</v>
      </c>
      <c r="E649" s="102"/>
      <c r="F649" s="102" t="str">
        <f t="shared" si="1"/>
        <v>JAVIER XOOL NAPOLES</v>
      </c>
      <c r="G649" s="102" t="s">
        <v>2459</v>
      </c>
      <c r="H649" t="s">
        <v>2459</v>
      </c>
      <c r="I649" t="s">
        <v>2459</v>
      </c>
    </row>
    <row r="650" spans="1:9" x14ac:dyDescent="0.2">
      <c r="A650" s="104">
        <v>119</v>
      </c>
      <c r="B650" s="25" t="s">
        <v>2801</v>
      </c>
      <c r="C650" s="25" t="s">
        <v>2545</v>
      </c>
      <c r="D650" s="25" t="s">
        <v>2403</v>
      </c>
      <c r="E650" s="102"/>
      <c r="F650" s="102" t="str">
        <f t="shared" si="1"/>
        <v>ARGELIA ROSAS CALZADA</v>
      </c>
      <c r="G650" s="102" t="s">
        <v>2459</v>
      </c>
      <c r="H650" t="s">
        <v>2459</v>
      </c>
      <c r="I650" t="s">
        <v>2459</v>
      </c>
    </row>
    <row r="651" spans="1:9" x14ac:dyDescent="0.2">
      <c r="A651" s="104">
        <v>120</v>
      </c>
      <c r="B651" s="25" t="s">
        <v>2802</v>
      </c>
      <c r="C651" s="25" t="s">
        <v>2254</v>
      </c>
      <c r="D651" s="25" t="s">
        <v>2268</v>
      </c>
      <c r="E651" s="102"/>
      <c r="F651" s="102" t="str">
        <f t="shared" si="1"/>
        <v>ERNESTO MARTIN MEJIA BARRANCO</v>
      </c>
      <c r="G651" s="102" t="s">
        <v>2459</v>
      </c>
      <c r="H651" t="s">
        <v>2459</v>
      </c>
      <c r="I651" t="s">
        <v>2459</v>
      </c>
    </row>
  </sheetData>
  <protectedRanges>
    <protectedRange sqref="E28" name="Rango1_21_1"/>
    <protectedRange sqref="E29" name="Rango1_22_1"/>
    <protectedRange sqref="E30:F30" name="Rango1_23_1"/>
    <protectedRange sqref="E31:F31" name="Rango1_24_1"/>
    <protectedRange sqref="E32:F33" name="Rango1_25_1"/>
    <protectedRange sqref="E34:F34" name="Rango1_26_1"/>
    <protectedRange sqref="E35:F36" name="Rango1_27_1"/>
    <protectedRange sqref="E37:F37" name="Rango1_28_1"/>
    <protectedRange sqref="E38:F38" name="Rango1_29_1"/>
    <protectedRange sqref="E39:F39" name="Rango1_30_1"/>
    <protectedRange sqref="E40:F40" name="Rango1_31_1"/>
    <protectedRange sqref="E41:F42" name="Rango1_32_1"/>
    <protectedRange sqref="E43:F43" name="Rango1_33_1"/>
    <protectedRange sqref="E44:F44" name="Rango1_34_1"/>
    <protectedRange sqref="E45:F87" name="Rango1_35_1"/>
    <protectedRange sqref="E88:F88" name="Rango1_36_1"/>
    <protectedRange sqref="E89:F89" name="Rango1_37_1"/>
    <protectedRange sqref="E90:F90" name="Rango1_38_1"/>
    <protectedRange sqref="E91:F92" name="Rango1_39_1"/>
    <protectedRange sqref="A532:G651" name="Rango1_1_1"/>
    <protectedRange sqref="C16:C135" name="Rango1_1_2"/>
    <protectedRange sqref="B18" name="Rango1_2_1_1"/>
    <protectedRange sqref="B19" name="Rango1_3_1_1"/>
    <protectedRange sqref="B20:B21" name="Rango1_4_1_1"/>
    <protectedRange sqref="B22" name="Rango1_5_1_1"/>
    <protectedRange sqref="B23:B26 B30" name="Rango1_6_1_1"/>
    <protectedRange sqref="B27 B29" name="Rango1_10_1_1"/>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69"/>
  <sheetViews>
    <sheetView topLeftCell="A8" workbookViewId="0">
      <pane ySplit="8" topLeftCell="A124" activePane="bottomLeft" state="frozen"/>
      <selection activeCell="A8" sqref="A8"/>
      <selection pane="bottomLeft" activeCell="A129" sqref="A129:IV134"/>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107</v>
      </c>
      <c r="B13" s="150"/>
      <c r="C13" s="150"/>
      <c r="D13" s="150"/>
    </row>
    <row r="14" spans="1:5" x14ac:dyDescent="0.2">
      <c r="A14" s="11"/>
    </row>
    <row r="15" spans="1:5" ht="25.5" x14ac:dyDescent="0.2">
      <c r="A15" s="5" t="s">
        <v>15</v>
      </c>
      <c r="B15" s="5" t="s">
        <v>16</v>
      </c>
      <c r="C15" s="5" t="s">
        <v>17</v>
      </c>
      <c r="D15" s="29" t="s">
        <v>18</v>
      </c>
    </row>
    <row r="16" spans="1:5" ht="18" x14ac:dyDescent="0.2">
      <c r="A16" s="22">
        <v>1</v>
      </c>
      <c r="B16" s="75" t="s">
        <v>1563</v>
      </c>
      <c r="C16" s="27" t="s">
        <v>194</v>
      </c>
      <c r="D16" s="76" t="s">
        <v>1564</v>
      </c>
    </row>
    <row r="17" spans="1:4" ht="27" x14ac:dyDescent="0.2">
      <c r="A17" s="22">
        <v>2</v>
      </c>
      <c r="B17" s="75" t="s">
        <v>1565</v>
      </c>
      <c r="C17" s="27" t="s">
        <v>193</v>
      </c>
      <c r="D17" s="76" t="s">
        <v>1566</v>
      </c>
    </row>
    <row r="18" spans="1:4" ht="27" x14ac:dyDescent="0.2">
      <c r="A18" s="22">
        <v>3</v>
      </c>
      <c r="B18" s="75" t="s">
        <v>1567</v>
      </c>
      <c r="C18" s="27" t="s">
        <v>193</v>
      </c>
      <c r="D18" s="76" t="s">
        <v>1566</v>
      </c>
    </row>
    <row r="19" spans="1:4" ht="27" x14ac:dyDescent="0.2">
      <c r="A19" s="22">
        <v>4</v>
      </c>
      <c r="B19" s="75" t="s">
        <v>1568</v>
      </c>
      <c r="C19" s="27" t="s">
        <v>193</v>
      </c>
      <c r="D19" s="76" t="s">
        <v>1569</v>
      </c>
    </row>
    <row r="20" spans="1:4" ht="27" x14ac:dyDescent="0.2">
      <c r="A20" s="22">
        <v>5</v>
      </c>
      <c r="B20" s="77" t="s">
        <v>1570</v>
      </c>
      <c r="C20" s="78" t="s">
        <v>194</v>
      </c>
      <c r="D20" s="78" t="s">
        <v>1571</v>
      </c>
    </row>
    <row r="21" spans="1:4" ht="27" x14ac:dyDescent="0.2">
      <c r="A21" s="22">
        <v>6</v>
      </c>
      <c r="B21" s="79" t="s">
        <v>1572</v>
      </c>
      <c r="C21" s="27" t="s">
        <v>193</v>
      </c>
      <c r="D21" s="80" t="s">
        <v>1573</v>
      </c>
    </row>
    <row r="22" spans="1:4" ht="18" x14ac:dyDescent="0.2">
      <c r="A22" s="22">
        <v>7</v>
      </c>
      <c r="B22" s="75" t="s">
        <v>1574</v>
      </c>
      <c r="C22" s="27" t="s">
        <v>194</v>
      </c>
      <c r="D22" s="76" t="s">
        <v>1575</v>
      </c>
    </row>
    <row r="23" spans="1:4" ht="18" x14ac:dyDescent="0.2">
      <c r="A23" s="22">
        <v>8</v>
      </c>
      <c r="B23" s="75" t="s">
        <v>1576</v>
      </c>
      <c r="C23" s="28" t="s">
        <v>193</v>
      </c>
      <c r="D23" s="76" t="s">
        <v>1577</v>
      </c>
    </row>
    <row r="24" spans="1:4" ht="27" x14ac:dyDescent="0.2">
      <c r="A24" s="22">
        <v>9</v>
      </c>
      <c r="B24" s="75" t="s">
        <v>1578</v>
      </c>
      <c r="C24" s="27" t="s">
        <v>1580</v>
      </c>
      <c r="D24" s="76" t="s">
        <v>1579</v>
      </c>
    </row>
    <row r="25" spans="1:4" ht="27" x14ac:dyDescent="0.2">
      <c r="A25" s="22">
        <v>10</v>
      </c>
      <c r="B25" s="79" t="s">
        <v>1581</v>
      </c>
      <c r="C25" s="27" t="s">
        <v>1582</v>
      </c>
      <c r="D25" s="80" t="s">
        <v>1583</v>
      </c>
    </row>
    <row r="26" spans="1:4" ht="18" x14ac:dyDescent="0.2">
      <c r="A26" s="22">
        <v>11</v>
      </c>
      <c r="B26" s="79" t="s">
        <v>1584</v>
      </c>
      <c r="C26" s="27" t="s">
        <v>1585</v>
      </c>
      <c r="D26" s="80" t="s">
        <v>1586</v>
      </c>
    </row>
    <row r="27" spans="1:4" ht="27" x14ac:dyDescent="0.2">
      <c r="A27" s="22">
        <v>12</v>
      </c>
      <c r="B27" s="79" t="s">
        <v>1587</v>
      </c>
      <c r="C27" s="27" t="s">
        <v>1588</v>
      </c>
      <c r="D27" s="80" t="s">
        <v>1589</v>
      </c>
    </row>
    <row r="28" spans="1:4" ht="18" x14ac:dyDescent="0.2">
      <c r="A28" s="22">
        <v>13</v>
      </c>
      <c r="B28" s="52" t="s">
        <v>1590</v>
      </c>
      <c r="C28" s="52" t="s">
        <v>1591</v>
      </c>
      <c r="D28" s="81" t="s">
        <v>2904</v>
      </c>
    </row>
    <row r="29" spans="1:4" ht="18" x14ac:dyDescent="0.2">
      <c r="A29" s="22">
        <v>14</v>
      </c>
      <c r="B29" s="52" t="s">
        <v>1592</v>
      </c>
      <c r="C29" s="52" t="s">
        <v>1593</v>
      </c>
      <c r="D29" s="80" t="s">
        <v>1594</v>
      </c>
    </row>
    <row r="30" spans="1:4" ht="18" x14ac:dyDescent="0.2">
      <c r="A30" s="22" t="s">
        <v>227</v>
      </c>
      <c r="B30" s="52" t="s">
        <v>1595</v>
      </c>
      <c r="C30" s="52" t="s">
        <v>1596</v>
      </c>
      <c r="D30" s="80" t="s">
        <v>1597</v>
      </c>
    </row>
    <row r="31" spans="1:4" ht="18" x14ac:dyDescent="0.2">
      <c r="A31" s="22">
        <v>17</v>
      </c>
      <c r="B31" s="52" t="s">
        <v>1598</v>
      </c>
      <c r="C31" s="52" t="s">
        <v>1596</v>
      </c>
      <c r="D31" s="80" t="s">
        <v>1599</v>
      </c>
    </row>
    <row r="32" spans="1:4" ht="18" x14ac:dyDescent="0.2">
      <c r="A32" s="22">
        <v>18</v>
      </c>
      <c r="B32" s="52" t="s">
        <v>1600</v>
      </c>
      <c r="C32" s="52" t="s">
        <v>1601</v>
      </c>
      <c r="D32" s="81" t="s">
        <v>2905</v>
      </c>
    </row>
    <row r="33" spans="1:4" ht="18" x14ac:dyDescent="0.2">
      <c r="A33" s="22">
        <v>19</v>
      </c>
      <c r="B33" s="52" t="s">
        <v>1602</v>
      </c>
      <c r="C33" s="52" t="s">
        <v>1603</v>
      </c>
      <c r="D33" s="81" t="s">
        <v>3412</v>
      </c>
    </row>
    <row r="34" spans="1:4" ht="36" x14ac:dyDescent="0.2">
      <c r="A34" s="22">
        <v>20</v>
      </c>
      <c r="B34" s="52" t="s">
        <v>1604</v>
      </c>
      <c r="C34" s="52" t="s">
        <v>1605</v>
      </c>
      <c r="D34" s="80" t="s">
        <v>1606</v>
      </c>
    </row>
    <row r="35" spans="1:4" ht="36" x14ac:dyDescent="0.2">
      <c r="A35" s="22">
        <v>21</v>
      </c>
      <c r="B35" s="52" t="s">
        <v>1607</v>
      </c>
      <c r="C35" s="52" t="s">
        <v>1077</v>
      </c>
      <c r="D35" s="80" t="s">
        <v>1608</v>
      </c>
    </row>
    <row r="36" spans="1:4" ht="27" x14ac:dyDescent="0.2">
      <c r="A36" s="22">
        <v>22</v>
      </c>
      <c r="B36" s="52" t="s">
        <v>1609</v>
      </c>
      <c r="C36" s="52" t="s">
        <v>230</v>
      </c>
      <c r="D36" s="80" t="s">
        <v>1610</v>
      </c>
    </row>
    <row r="37" spans="1:4" ht="18" x14ac:dyDescent="0.2">
      <c r="A37" s="22">
        <v>23</v>
      </c>
      <c r="B37" s="52" t="s">
        <v>1611</v>
      </c>
      <c r="C37" s="52" t="s">
        <v>1612</v>
      </c>
      <c r="D37" s="80" t="s">
        <v>1613</v>
      </c>
    </row>
    <row r="38" spans="1:4" ht="27" x14ac:dyDescent="0.2">
      <c r="A38" s="22">
        <v>24</v>
      </c>
      <c r="B38" s="52" t="s">
        <v>1614</v>
      </c>
      <c r="C38" s="52" t="s">
        <v>700</v>
      </c>
      <c r="D38" s="80" t="s">
        <v>1615</v>
      </c>
    </row>
    <row r="39" spans="1:4" ht="27" x14ac:dyDescent="0.2">
      <c r="A39" s="22">
        <v>25</v>
      </c>
      <c r="B39" s="52" t="s">
        <v>1614</v>
      </c>
      <c r="C39" s="52" t="s">
        <v>230</v>
      </c>
      <c r="D39" s="52" t="s">
        <v>1616</v>
      </c>
    </row>
    <row r="40" spans="1:4" ht="36" x14ac:dyDescent="0.2">
      <c r="A40" s="22">
        <v>26</v>
      </c>
      <c r="B40" s="52" t="s">
        <v>1617</v>
      </c>
      <c r="C40" s="52" t="s">
        <v>912</v>
      </c>
      <c r="D40" s="80" t="s">
        <v>1618</v>
      </c>
    </row>
    <row r="41" spans="1:4" ht="36" x14ac:dyDescent="0.2">
      <c r="A41" s="22">
        <v>27</v>
      </c>
      <c r="B41" s="52" t="s">
        <v>1617</v>
      </c>
      <c r="C41" s="52" t="s">
        <v>912</v>
      </c>
      <c r="D41" s="81" t="s">
        <v>1619</v>
      </c>
    </row>
    <row r="42" spans="1:4" x14ac:dyDescent="0.2">
      <c r="A42" s="22">
        <v>28</v>
      </c>
      <c r="B42" s="52" t="s">
        <v>1620</v>
      </c>
      <c r="C42" s="52" t="s">
        <v>1621</v>
      </c>
      <c r="D42" s="80" t="s">
        <v>1622</v>
      </c>
    </row>
    <row r="43" spans="1:4" ht="18" x14ac:dyDescent="0.2">
      <c r="A43" s="22">
        <v>29</v>
      </c>
      <c r="B43" s="52" t="s">
        <v>1623</v>
      </c>
      <c r="C43" s="52" t="s">
        <v>1626</v>
      </c>
      <c r="D43" s="81" t="s">
        <v>1624</v>
      </c>
    </row>
    <row r="44" spans="1:4" ht="18" x14ac:dyDescent="0.2">
      <c r="A44" s="22">
        <v>30</v>
      </c>
      <c r="B44" s="52" t="s">
        <v>1625</v>
      </c>
      <c r="C44" s="52" t="s">
        <v>1626</v>
      </c>
      <c r="D44" s="81" t="s">
        <v>1624</v>
      </c>
    </row>
    <row r="45" spans="1:4" ht="27" x14ac:dyDescent="0.2">
      <c r="A45" s="22">
        <v>31</v>
      </c>
      <c r="B45" s="52" t="s">
        <v>1627</v>
      </c>
      <c r="C45" s="52" t="s">
        <v>1629</v>
      </c>
      <c r="D45" s="80" t="s">
        <v>1628</v>
      </c>
    </row>
    <row r="46" spans="1:4" ht="27" x14ac:dyDescent="0.2">
      <c r="A46" s="22">
        <v>32</v>
      </c>
      <c r="B46" s="52" t="s">
        <v>1627</v>
      </c>
      <c r="C46" s="52" t="s">
        <v>1629</v>
      </c>
      <c r="D46" s="80" t="s">
        <v>1628</v>
      </c>
    </row>
    <row r="47" spans="1:4" ht="36" x14ac:dyDescent="0.2">
      <c r="A47" s="22">
        <v>33</v>
      </c>
      <c r="B47" s="52" t="s">
        <v>1630</v>
      </c>
      <c r="C47" s="52" t="s">
        <v>200</v>
      </c>
      <c r="D47" s="80" t="s">
        <v>1631</v>
      </c>
    </row>
    <row r="48" spans="1:4" ht="27" x14ac:dyDescent="0.2">
      <c r="A48" s="22">
        <v>34</v>
      </c>
      <c r="B48" s="52" t="s">
        <v>1632</v>
      </c>
      <c r="C48" s="52" t="s">
        <v>1633</v>
      </c>
      <c r="D48" s="80" t="s">
        <v>1634</v>
      </c>
    </row>
    <row r="49" spans="1:4" ht="18" x14ac:dyDescent="0.2">
      <c r="A49" s="22">
        <v>35</v>
      </c>
      <c r="B49" s="52" t="s">
        <v>1635</v>
      </c>
      <c r="C49" s="52" t="s">
        <v>1636</v>
      </c>
      <c r="D49" s="80" t="s">
        <v>1637</v>
      </c>
    </row>
    <row r="50" spans="1:4" ht="18" x14ac:dyDescent="0.2">
      <c r="A50" s="22">
        <v>36</v>
      </c>
      <c r="B50" s="52" t="s">
        <v>1638</v>
      </c>
      <c r="C50" s="52" t="s">
        <v>1639</v>
      </c>
      <c r="D50" s="80" t="s">
        <v>1640</v>
      </c>
    </row>
    <row r="51" spans="1:4" ht="18" x14ac:dyDescent="0.2">
      <c r="A51" s="22">
        <v>37</v>
      </c>
      <c r="B51" s="52" t="s">
        <v>1641</v>
      </c>
      <c r="C51" s="52" t="s">
        <v>201</v>
      </c>
      <c r="D51" s="80" t="s">
        <v>1642</v>
      </c>
    </row>
    <row r="52" spans="1:4" ht="18" x14ac:dyDescent="0.2">
      <c r="A52" s="22">
        <v>38</v>
      </c>
      <c r="B52" s="52" t="s">
        <v>1643</v>
      </c>
      <c r="C52" s="52" t="s">
        <v>1644</v>
      </c>
      <c r="D52" s="80" t="s">
        <v>1645</v>
      </c>
    </row>
    <row r="53" spans="1:4" ht="18" x14ac:dyDescent="0.2">
      <c r="A53" s="22">
        <v>39</v>
      </c>
      <c r="B53" s="52" t="s">
        <v>1643</v>
      </c>
      <c r="C53" s="52" t="s">
        <v>1644</v>
      </c>
      <c r="D53" s="80" t="s">
        <v>1646</v>
      </c>
    </row>
    <row r="54" spans="1:4" ht="27" x14ac:dyDescent="0.2">
      <c r="A54" s="22">
        <v>40</v>
      </c>
      <c r="B54" s="52" t="s">
        <v>1647</v>
      </c>
      <c r="C54" s="52" t="s">
        <v>1644</v>
      </c>
      <c r="D54" s="80" t="s">
        <v>1648</v>
      </c>
    </row>
    <row r="55" spans="1:4" ht="36" x14ac:dyDescent="0.2">
      <c r="A55" s="22">
        <v>41</v>
      </c>
      <c r="B55" s="52" t="s">
        <v>1649</v>
      </c>
      <c r="C55" s="52" t="s">
        <v>1650</v>
      </c>
      <c r="D55" s="80" t="s">
        <v>1651</v>
      </c>
    </row>
    <row r="56" spans="1:4" ht="36" x14ac:dyDescent="0.2">
      <c r="A56" s="22">
        <v>42</v>
      </c>
      <c r="B56" s="52" t="s">
        <v>1652</v>
      </c>
      <c r="C56" s="52" t="s">
        <v>1650</v>
      </c>
      <c r="D56" s="80" t="s">
        <v>1651</v>
      </c>
    </row>
    <row r="57" spans="1:4" ht="36" x14ac:dyDescent="0.2">
      <c r="A57" s="22">
        <v>43</v>
      </c>
      <c r="B57" s="52" t="s">
        <v>1652</v>
      </c>
      <c r="C57" s="52" t="s">
        <v>1650</v>
      </c>
      <c r="D57" s="80" t="s">
        <v>1651</v>
      </c>
    </row>
    <row r="58" spans="1:4" ht="18" x14ac:dyDescent="0.2">
      <c r="A58" s="22">
        <v>44</v>
      </c>
      <c r="B58" s="52" t="s">
        <v>1653</v>
      </c>
      <c r="C58" s="52" t="s">
        <v>1654</v>
      </c>
      <c r="D58" s="80" t="s">
        <v>1655</v>
      </c>
    </row>
    <row r="59" spans="1:4" ht="27" x14ac:dyDescent="0.2">
      <c r="A59" s="22">
        <v>45</v>
      </c>
      <c r="B59" s="52" t="s">
        <v>1656</v>
      </c>
      <c r="C59" s="52" t="s">
        <v>1657</v>
      </c>
      <c r="D59" s="80" t="s">
        <v>1658</v>
      </c>
    </row>
    <row r="60" spans="1:4" ht="27" x14ac:dyDescent="0.2">
      <c r="A60" s="22">
        <v>46</v>
      </c>
      <c r="B60" s="52" t="s">
        <v>1659</v>
      </c>
      <c r="C60" s="52" t="s">
        <v>1657</v>
      </c>
      <c r="D60" s="80" t="s">
        <v>1658</v>
      </c>
    </row>
    <row r="61" spans="1:4" ht="27" x14ac:dyDescent="0.2">
      <c r="A61" s="22">
        <v>47</v>
      </c>
      <c r="B61" s="52" t="s">
        <v>1660</v>
      </c>
      <c r="C61" s="52" t="s">
        <v>1661</v>
      </c>
      <c r="D61" s="80" t="s">
        <v>1662</v>
      </c>
    </row>
    <row r="62" spans="1:4" ht="27" x14ac:dyDescent="0.2">
      <c r="A62" s="22">
        <v>48</v>
      </c>
      <c r="B62" s="52" t="s">
        <v>1660</v>
      </c>
      <c r="C62" s="52" t="s">
        <v>1661</v>
      </c>
      <c r="D62" s="80" t="s">
        <v>1662</v>
      </c>
    </row>
    <row r="63" spans="1:4" ht="27" x14ac:dyDescent="0.2">
      <c r="A63" s="22">
        <v>49</v>
      </c>
      <c r="B63" s="52" t="s">
        <v>1663</v>
      </c>
      <c r="C63" s="52" t="s">
        <v>1664</v>
      </c>
      <c r="D63" s="80" t="s">
        <v>1665</v>
      </c>
    </row>
    <row r="64" spans="1:4" ht="18" x14ac:dyDescent="0.2">
      <c r="A64" s="22">
        <v>50</v>
      </c>
      <c r="B64" s="52" t="s">
        <v>1666</v>
      </c>
      <c r="C64" s="52" t="s">
        <v>1667</v>
      </c>
      <c r="D64" s="80" t="s">
        <v>1668</v>
      </c>
    </row>
    <row r="65" spans="1:4" ht="18" x14ac:dyDescent="0.2">
      <c r="A65" s="22">
        <v>51</v>
      </c>
      <c r="B65" s="52" t="s">
        <v>1669</v>
      </c>
      <c r="C65" s="52" t="s">
        <v>1670</v>
      </c>
      <c r="D65" s="81" t="s">
        <v>2906</v>
      </c>
    </row>
    <row r="66" spans="1:4" ht="18" x14ac:dyDescent="0.2">
      <c r="A66" s="22">
        <v>52</v>
      </c>
      <c r="B66" s="52" t="s">
        <v>1671</v>
      </c>
      <c r="C66" s="52" t="s">
        <v>1670</v>
      </c>
      <c r="D66" s="81" t="s">
        <v>2906</v>
      </c>
    </row>
    <row r="67" spans="1:4" ht="18" x14ac:dyDescent="0.2">
      <c r="A67" s="22">
        <v>53</v>
      </c>
      <c r="B67" s="52" t="s">
        <v>1672</v>
      </c>
      <c r="C67" s="52" t="s">
        <v>1673</v>
      </c>
      <c r="D67" s="81" t="s">
        <v>2907</v>
      </c>
    </row>
    <row r="68" spans="1:4" ht="27" x14ac:dyDescent="0.2">
      <c r="A68" s="22">
        <v>54</v>
      </c>
      <c r="B68" s="52" t="s">
        <v>1674</v>
      </c>
      <c r="C68" s="52" t="s">
        <v>1675</v>
      </c>
      <c r="D68" s="80" t="s">
        <v>1676</v>
      </c>
    </row>
    <row r="69" spans="1:4" ht="18" x14ac:dyDescent="0.2">
      <c r="A69" s="22">
        <v>55</v>
      </c>
      <c r="B69" s="52" t="s">
        <v>1677</v>
      </c>
      <c r="C69" s="52" t="s">
        <v>1678</v>
      </c>
      <c r="D69" s="80" t="s">
        <v>1679</v>
      </c>
    </row>
    <row r="70" spans="1:4" ht="27" x14ac:dyDescent="0.2">
      <c r="A70" s="22">
        <v>56</v>
      </c>
      <c r="B70" s="52" t="s">
        <v>1680</v>
      </c>
      <c r="C70" s="52" t="s">
        <v>1681</v>
      </c>
      <c r="D70" s="80" t="s">
        <v>1682</v>
      </c>
    </row>
    <row r="71" spans="1:4" ht="18" x14ac:dyDescent="0.2">
      <c r="A71" s="22">
        <v>57</v>
      </c>
      <c r="B71" s="52" t="s">
        <v>1683</v>
      </c>
      <c r="C71" s="52" t="s">
        <v>1684</v>
      </c>
      <c r="D71" s="80" t="s">
        <v>1685</v>
      </c>
    </row>
    <row r="72" spans="1:4" ht="27" x14ac:dyDescent="0.2">
      <c r="A72" s="22">
        <v>58</v>
      </c>
      <c r="B72" s="52" t="s">
        <v>1686</v>
      </c>
      <c r="C72" s="52" t="s">
        <v>205</v>
      </c>
      <c r="D72" s="81" t="s">
        <v>2908</v>
      </c>
    </row>
    <row r="73" spans="1:4" ht="27" x14ac:dyDescent="0.2">
      <c r="A73" s="22">
        <v>59</v>
      </c>
      <c r="B73" s="52" t="s">
        <v>1687</v>
      </c>
      <c r="C73" s="52" t="s">
        <v>1688</v>
      </c>
      <c r="D73" s="80" t="s">
        <v>1689</v>
      </c>
    </row>
    <row r="74" spans="1:4" ht="18" x14ac:dyDescent="0.2">
      <c r="A74" s="22">
        <v>60</v>
      </c>
      <c r="B74" s="52" t="s">
        <v>1690</v>
      </c>
      <c r="C74" s="52" t="s">
        <v>1691</v>
      </c>
      <c r="D74" s="80" t="s">
        <v>1692</v>
      </c>
    </row>
    <row r="75" spans="1:4" ht="18" x14ac:dyDescent="0.2">
      <c r="A75" s="22">
        <v>61</v>
      </c>
      <c r="B75" s="52" t="s">
        <v>1693</v>
      </c>
      <c r="C75" s="52" t="s">
        <v>1694</v>
      </c>
      <c r="D75" s="80" t="s">
        <v>1695</v>
      </c>
    </row>
    <row r="76" spans="1:4" ht="36" x14ac:dyDescent="0.2">
      <c r="A76" s="22">
        <v>62</v>
      </c>
      <c r="B76" s="52" t="s">
        <v>1696</v>
      </c>
      <c r="C76" s="52" t="s">
        <v>1697</v>
      </c>
      <c r="D76" s="80" t="s">
        <v>1698</v>
      </c>
    </row>
    <row r="77" spans="1:4" ht="18" x14ac:dyDescent="0.2">
      <c r="A77" s="22">
        <v>63</v>
      </c>
      <c r="B77" s="52" t="s">
        <v>1699</v>
      </c>
      <c r="C77" s="52" t="s">
        <v>1700</v>
      </c>
      <c r="D77" s="80" t="s">
        <v>1701</v>
      </c>
    </row>
    <row r="78" spans="1:4" ht="18" x14ac:dyDescent="0.2">
      <c r="A78" s="127">
        <v>64</v>
      </c>
      <c r="B78" s="52" t="s">
        <v>1699</v>
      </c>
      <c r="C78" s="52" t="s">
        <v>1700</v>
      </c>
      <c r="D78" s="80" t="s">
        <v>1701</v>
      </c>
    </row>
    <row r="79" spans="1:4" ht="18" x14ac:dyDescent="0.2">
      <c r="A79" s="22">
        <v>65</v>
      </c>
      <c r="B79" s="52" t="s">
        <v>1702</v>
      </c>
      <c r="C79" s="52" t="s">
        <v>1703</v>
      </c>
      <c r="D79" s="80" t="s">
        <v>1704</v>
      </c>
    </row>
    <row r="80" spans="1:4" ht="18" x14ac:dyDescent="0.2">
      <c r="A80" s="22">
        <v>66</v>
      </c>
      <c r="B80" s="52" t="s">
        <v>1705</v>
      </c>
      <c r="C80" s="52" t="s">
        <v>1706</v>
      </c>
      <c r="D80" s="80" t="s">
        <v>1707</v>
      </c>
    </row>
    <row r="81" spans="1:4" ht="18" x14ac:dyDescent="0.2">
      <c r="A81" s="22">
        <v>67</v>
      </c>
      <c r="B81" s="52" t="s">
        <v>1708</v>
      </c>
      <c r="C81" s="130" t="s">
        <v>2903</v>
      </c>
      <c r="D81" s="80" t="s">
        <v>1711</v>
      </c>
    </row>
    <row r="82" spans="1:4" ht="27" x14ac:dyDescent="0.2">
      <c r="A82" s="22">
        <v>68</v>
      </c>
      <c r="B82" s="52" t="s">
        <v>1710</v>
      </c>
      <c r="C82" s="52" t="s">
        <v>889</v>
      </c>
      <c r="D82" s="80" t="s">
        <v>1709</v>
      </c>
    </row>
    <row r="83" spans="1:4" ht="27" x14ac:dyDescent="0.2">
      <c r="A83" s="22">
        <v>69</v>
      </c>
      <c r="B83" s="52" t="s">
        <v>1710</v>
      </c>
      <c r="C83" s="52" t="s">
        <v>889</v>
      </c>
      <c r="D83" s="80" t="s">
        <v>1709</v>
      </c>
    </row>
    <row r="84" spans="1:4" ht="18" x14ac:dyDescent="0.2">
      <c r="A84" s="22">
        <v>70</v>
      </c>
      <c r="B84" s="52" t="s">
        <v>1712</v>
      </c>
      <c r="C84" s="52" t="s">
        <v>1713</v>
      </c>
      <c r="D84" s="80" t="s">
        <v>1714</v>
      </c>
    </row>
    <row r="85" spans="1:4" ht="18" x14ac:dyDescent="0.2">
      <c r="A85" s="22">
        <v>71</v>
      </c>
      <c r="B85" s="52" t="s">
        <v>1712</v>
      </c>
      <c r="C85" s="52" t="s">
        <v>1713</v>
      </c>
      <c r="D85" s="80" t="s">
        <v>1714</v>
      </c>
    </row>
    <row r="86" spans="1:4" ht="18" x14ac:dyDescent="0.2">
      <c r="A86" s="22">
        <v>72</v>
      </c>
      <c r="B86" s="52" t="s">
        <v>1715</v>
      </c>
      <c r="C86" s="52" t="s">
        <v>1716</v>
      </c>
      <c r="D86" s="80" t="s">
        <v>1717</v>
      </c>
    </row>
    <row r="87" spans="1:4" ht="18" x14ac:dyDescent="0.2">
      <c r="A87" s="22">
        <v>73</v>
      </c>
      <c r="B87" s="52" t="s">
        <v>1718</v>
      </c>
      <c r="C87" s="52" t="s">
        <v>1719</v>
      </c>
      <c r="D87" s="81" t="s">
        <v>2909</v>
      </c>
    </row>
    <row r="88" spans="1:4" ht="18" x14ac:dyDescent="0.2">
      <c r="A88" s="22">
        <v>74</v>
      </c>
      <c r="B88" s="52" t="s">
        <v>1720</v>
      </c>
      <c r="C88" s="52" t="s">
        <v>1341</v>
      </c>
      <c r="D88" s="80" t="s">
        <v>1721</v>
      </c>
    </row>
    <row r="89" spans="1:4" ht="18" x14ac:dyDescent="0.2">
      <c r="A89" s="22">
        <v>75</v>
      </c>
      <c r="B89" s="52" t="s">
        <v>1722</v>
      </c>
      <c r="C89" s="52" t="s">
        <v>1723</v>
      </c>
      <c r="D89" s="81" t="s">
        <v>2910</v>
      </c>
    </row>
    <row r="90" spans="1:4" ht="18" x14ac:dyDescent="0.2">
      <c r="A90" s="22">
        <v>76</v>
      </c>
      <c r="B90" s="52" t="s">
        <v>1724</v>
      </c>
      <c r="C90" s="52" t="s">
        <v>1725</v>
      </c>
      <c r="D90" s="80" t="s">
        <v>1726</v>
      </c>
    </row>
    <row r="91" spans="1:4" ht="18" x14ac:dyDescent="0.2">
      <c r="A91" s="22">
        <v>77</v>
      </c>
      <c r="B91" s="52" t="s">
        <v>1724</v>
      </c>
      <c r="C91" s="52" t="s">
        <v>1725</v>
      </c>
      <c r="D91" s="80" t="s">
        <v>1726</v>
      </c>
    </row>
    <row r="92" spans="1:4" ht="27" x14ac:dyDescent="0.2">
      <c r="A92" s="22">
        <v>78</v>
      </c>
      <c r="B92" s="52" t="s">
        <v>1727</v>
      </c>
      <c r="C92" s="52" t="s">
        <v>1728</v>
      </c>
      <c r="D92" s="80" t="s">
        <v>1729</v>
      </c>
    </row>
    <row r="93" spans="1:4" ht="18" x14ac:dyDescent="0.2">
      <c r="A93" s="22">
        <v>79</v>
      </c>
      <c r="B93" s="52" t="s">
        <v>1730</v>
      </c>
      <c r="C93" s="52" t="s">
        <v>212</v>
      </c>
      <c r="D93" s="80" t="s">
        <v>1731</v>
      </c>
    </row>
    <row r="94" spans="1:4" ht="18" x14ac:dyDescent="0.2">
      <c r="A94" s="22">
        <v>80</v>
      </c>
      <c r="B94" s="52" t="s">
        <v>1732</v>
      </c>
      <c r="C94" s="52" t="s">
        <v>212</v>
      </c>
      <c r="D94" s="80" t="s">
        <v>1733</v>
      </c>
    </row>
    <row r="95" spans="1:4" ht="22.5" x14ac:dyDescent="0.2">
      <c r="A95" s="22">
        <v>81</v>
      </c>
      <c r="B95" s="82" t="s">
        <v>1734</v>
      </c>
      <c r="C95" s="82" t="s">
        <v>212</v>
      </c>
      <c r="D95" s="83" t="s">
        <v>1735</v>
      </c>
    </row>
    <row r="96" spans="1:4" ht="22.5" x14ac:dyDescent="0.2">
      <c r="A96" s="22">
        <v>82</v>
      </c>
      <c r="B96" s="82" t="s">
        <v>1736</v>
      </c>
      <c r="C96" s="82" t="s">
        <v>212</v>
      </c>
      <c r="D96" s="122" t="s">
        <v>2911</v>
      </c>
    </row>
    <row r="97" spans="1:4" ht="22.5" x14ac:dyDescent="0.2">
      <c r="A97" s="22">
        <v>83</v>
      </c>
      <c r="B97" s="82" t="s">
        <v>1737</v>
      </c>
      <c r="C97" s="137" t="s">
        <v>3551</v>
      </c>
      <c r="D97" s="83" t="s">
        <v>1738</v>
      </c>
    </row>
    <row r="98" spans="1:4" ht="33.75" x14ac:dyDescent="0.2">
      <c r="A98" s="22">
        <v>84</v>
      </c>
      <c r="B98" s="82" t="s">
        <v>1739</v>
      </c>
      <c r="C98" s="82" t="s">
        <v>1741</v>
      </c>
      <c r="D98" s="83" t="s">
        <v>1740</v>
      </c>
    </row>
    <row r="99" spans="1:4" ht="22.5" x14ac:dyDescent="0.2">
      <c r="A99" s="22">
        <v>85</v>
      </c>
      <c r="B99" s="82" t="s">
        <v>1742</v>
      </c>
      <c r="C99" s="82" t="s">
        <v>1743</v>
      </c>
      <c r="D99" s="83" t="s">
        <v>1744</v>
      </c>
    </row>
    <row r="100" spans="1:4" ht="22.5" x14ac:dyDescent="0.2">
      <c r="A100" s="22">
        <v>86</v>
      </c>
      <c r="B100" s="82" t="s">
        <v>1745</v>
      </c>
      <c r="C100" s="82" t="s">
        <v>1746</v>
      </c>
      <c r="D100" s="83" t="s">
        <v>1747</v>
      </c>
    </row>
    <row r="101" spans="1:4" ht="22.5" x14ac:dyDescent="0.2">
      <c r="A101" s="22">
        <v>87</v>
      </c>
      <c r="B101" s="82" t="s">
        <v>1745</v>
      </c>
      <c r="C101" s="82" t="s">
        <v>1746</v>
      </c>
      <c r="D101" s="83" t="s">
        <v>1747</v>
      </c>
    </row>
    <row r="102" spans="1:4" ht="22.5" x14ac:dyDescent="0.2">
      <c r="A102" s="22">
        <v>88</v>
      </c>
      <c r="B102" s="82" t="s">
        <v>1748</v>
      </c>
      <c r="C102" s="82" t="s">
        <v>1749</v>
      </c>
      <c r="D102" s="83" t="s">
        <v>1750</v>
      </c>
    </row>
    <row r="103" spans="1:4" ht="22.5" x14ac:dyDescent="0.2">
      <c r="A103" s="22">
        <v>89</v>
      </c>
      <c r="B103" s="82" t="s">
        <v>1748</v>
      </c>
      <c r="C103" s="82" t="s">
        <v>1749</v>
      </c>
      <c r="D103" s="83" t="s">
        <v>1750</v>
      </c>
    </row>
    <row r="104" spans="1:4" ht="22.5" x14ac:dyDescent="0.2">
      <c r="A104" s="22">
        <v>90</v>
      </c>
      <c r="B104" s="82" t="s">
        <v>1751</v>
      </c>
      <c r="C104" s="82" t="s">
        <v>212</v>
      </c>
      <c r="D104" s="83" t="s">
        <v>1752</v>
      </c>
    </row>
    <row r="105" spans="1:4" ht="22.5" x14ac:dyDescent="0.2">
      <c r="A105" s="22">
        <v>91</v>
      </c>
      <c r="B105" s="82" t="s">
        <v>1751</v>
      </c>
      <c r="C105" s="82" t="s">
        <v>212</v>
      </c>
      <c r="D105" s="83" t="s">
        <v>1752</v>
      </c>
    </row>
    <row r="106" spans="1:4" ht="33.75" x14ac:dyDescent="0.2">
      <c r="A106" s="22">
        <v>92</v>
      </c>
      <c r="B106" s="82" t="s">
        <v>1753</v>
      </c>
      <c r="C106" s="82" t="s">
        <v>212</v>
      </c>
      <c r="D106" s="83" t="s">
        <v>1754</v>
      </c>
    </row>
    <row r="107" spans="1:4" ht="33.75" x14ac:dyDescent="0.2">
      <c r="A107" s="22">
        <v>93</v>
      </c>
      <c r="B107" s="82" t="s">
        <v>1753</v>
      </c>
      <c r="C107" s="82" t="s">
        <v>212</v>
      </c>
      <c r="D107" s="83" t="s">
        <v>1754</v>
      </c>
    </row>
    <row r="108" spans="1:4" ht="33.75" x14ac:dyDescent="0.2">
      <c r="A108" s="22">
        <v>94</v>
      </c>
      <c r="B108" s="82" t="s">
        <v>1755</v>
      </c>
      <c r="C108" s="82" t="s">
        <v>212</v>
      </c>
      <c r="D108" s="122" t="s">
        <v>2912</v>
      </c>
    </row>
    <row r="109" spans="1:4" ht="33.75" x14ac:dyDescent="0.2">
      <c r="A109" s="22">
        <v>95</v>
      </c>
      <c r="B109" s="82" t="s">
        <v>1755</v>
      </c>
      <c r="C109" s="82" t="s">
        <v>212</v>
      </c>
      <c r="D109" s="122" t="s">
        <v>2912</v>
      </c>
    </row>
    <row r="110" spans="1:4" ht="33.75" x14ac:dyDescent="0.2">
      <c r="A110" s="22">
        <v>96</v>
      </c>
      <c r="B110" s="82" t="s">
        <v>1756</v>
      </c>
      <c r="C110" s="82" t="s">
        <v>1757</v>
      </c>
      <c r="D110" s="83" t="s">
        <v>1758</v>
      </c>
    </row>
    <row r="111" spans="1:4" ht="22.5" x14ac:dyDescent="0.2">
      <c r="A111" s="22">
        <v>97</v>
      </c>
      <c r="B111" s="82" t="s">
        <v>1759</v>
      </c>
      <c r="C111" s="82" t="s">
        <v>1760</v>
      </c>
      <c r="D111" s="83" t="s">
        <v>1761</v>
      </c>
    </row>
    <row r="112" spans="1:4" ht="22.5" x14ac:dyDescent="0.2">
      <c r="A112" s="22">
        <v>98</v>
      </c>
      <c r="B112" s="82" t="s">
        <v>1762</v>
      </c>
      <c r="C112" s="82" t="s">
        <v>218</v>
      </c>
      <c r="D112" s="83" t="s">
        <v>1763</v>
      </c>
    </row>
    <row r="113" spans="1:4" ht="22.5" x14ac:dyDescent="0.2">
      <c r="A113" s="22">
        <v>99</v>
      </c>
      <c r="B113" s="82" t="s">
        <v>1764</v>
      </c>
      <c r="C113" s="82" t="s">
        <v>218</v>
      </c>
      <c r="D113" s="83" t="s">
        <v>1765</v>
      </c>
    </row>
    <row r="114" spans="1:4" ht="33.75" x14ac:dyDescent="0.2">
      <c r="A114" s="22">
        <v>100</v>
      </c>
      <c r="B114" s="82" t="s">
        <v>1766</v>
      </c>
      <c r="C114" s="82" t="s">
        <v>218</v>
      </c>
      <c r="D114" s="83" t="s">
        <v>2913</v>
      </c>
    </row>
    <row r="115" spans="1:4" ht="33.75" x14ac:dyDescent="0.2">
      <c r="A115" s="22">
        <v>101</v>
      </c>
      <c r="B115" s="82" t="s">
        <v>1767</v>
      </c>
      <c r="C115" s="82" t="s">
        <v>218</v>
      </c>
      <c r="D115" s="83" t="s">
        <v>1769</v>
      </c>
    </row>
    <row r="116" spans="1:4" ht="22.5" x14ac:dyDescent="0.2">
      <c r="A116" s="22">
        <v>102</v>
      </c>
      <c r="B116" s="82" t="s">
        <v>1770</v>
      </c>
      <c r="C116" s="82" t="s">
        <v>218</v>
      </c>
      <c r="D116" s="83" t="s">
        <v>1768</v>
      </c>
    </row>
    <row r="117" spans="1:4" ht="22.5" x14ac:dyDescent="0.2">
      <c r="A117" s="22">
        <v>103</v>
      </c>
      <c r="B117" s="82" t="s">
        <v>1771</v>
      </c>
      <c r="C117" s="82" t="s">
        <v>1772</v>
      </c>
      <c r="D117" s="83" t="s">
        <v>1773</v>
      </c>
    </row>
    <row r="118" spans="1:4" ht="22.5" x14ac:dyDescent="0.2">
      <c r="A118" s="22">
        <v>104</v>
      </c>
      <c r="B118" s="82" t="s">
        <v>1771</v>
      </c>
      <c r="C118" s="82" t="s">
        <v>1772</v>
      </c>
      <c r="D118" s="83" t="s">
        <v>1773</v>
      </c>
    </row>
    <row r="119" spans="1:4" x14ac:dyDescent="0.2">
      <c r="A119" s="22">
        <v>105</v>
      </c>
      <c r="B119" s="82" t="s">
        <v>1774</v>
      </c>
      <c r="C119" s="82" t="s">
        <v>1775</v>
      </c>
      <c r="D119" s="83" t="s">
        <v>1776</v>
      </c>
    </row>
    <row r="120" spans="1:4" ht="22.5" x14ac:dyDescent="0.2">
      <c r="A120" s="22">
        <v>106</v>
      </c>
      <c r="B120" s="82" t="s">
        <v>1777</v>
      </c>
      <c r="C120" s="82" t="s">
        <v>212</v>
      </c>
      <c r="D120" s="83" t="s">
        <v>1778</v>
      </c>
    </row>
    <row r="121" spans="1:4" ht="22.5" x14ac:dyDescent="0.2">
      <c r="A121" s="22">
        <v>107</v>
      </c>
      <c r="B121" s="82" t="s">
        <v>1777</v>
      </c>
      <c r="C121" s="82" t="s">
        <v>212</v>
      </c>
      <c r="D121" s="83" t="s">
        <v>1779</v>
      </c>
    </row>
    <row r="122" spans="1:4" x14ac:dyDescent="0.2">
      <c r="A122" s="22">
        <v>108</v>
      </c>
      <c r="B122" s="82" t="s">
        <v>1780</v>
      </c>
      <c r="C122" s="82" t="s">
        <v>212</v>
      </c>
      <c r="D122" s="83" t="s">
        <v>1781</v>
      </c>
    </row>
    <row r="123" spans="1:4" ht="22.5" x14ac:dyDescent="0.2">
      <c r="A123" s="22">
        <v>109</v>
      </c>
      <c r="B123" s="82" t="s">
        <v>1782</v>
      </c>
      <c r="C123" s="82" t="s">
        <v>1783</v>
      </c>
      <c r="D123" s="83" t="s">
        <v>1784</v>
      </c>
    </row>
    <row r="124" spans="1:4" ht="22.5" x14ac:dyDescent="0.2">
      <c r="A124" s="22">
        <v>110</v>
      </c>
      <c r="B124" s="82" t="s">
        <v>1785</v>
      </c>
      <c r="C124" s="82" t="s">
        <v>1783</v>
      </c>
      <c r="D124" s="83" t="s">
        <v>1784</v>
      </c>
    </row>
    <row r="125" spans="1:4" ht="22.5" x14ac:dyDescent="0.2">
      <c r="A125" s="22">
        <v>111</v>
      </c>
      <c r="B125" s="82" t="s">
        <v>1786</v>
      </c>
      <c r="C125" s="82" t="s">
        <v>1787</v>
      </c>
      <c r="D125" s="83" t="s">
        <v>1788</v>
      </c>
    </row>
    <row r="126" spans="1:4" ht="45" x14ac:dyDescent="0.2">
      <c r="A126" s="22">
        <v>112</v>
      </c>
      <c r="B126" s="82" t="s">
        <v>1789</v>
      </c>
      <c r="C126" s="82" t="s">
        <v>1790</v>
      </c>
      <c r="D126" s="112" t="s">
        <v>1791</v>
      </c>
    </row>
    <row r="165" spans="1:3" x14ac:dyDescent="0.2">
      <c r="A165" s="6" t="s">
        <v>3</v>
      </c>
      <c r="B165" s="8" t="s">
        <v>5</v>
      </c>
      <c r="C165" s="2"/>
    </row>
    <row r="166" spans="1:3" x14ac:dyDescent="0.2">
      <c r="A166" s="3"/>
      <c r="B166" s="3"/>
      <c r="C166" s="2"/>
    </row>
    <row r="167" spans="1:3" x14ac:dyDescent="0.2">
      <c r="A167" s="6" t="s">
        <v>4</v>
      </c>
      <c r="B167" s="8" t="s">
        <v>6</v>
      </c>
      <c r="C167" s="2"/>
    </row>
    <row r="168" spans="1:3" x14ac:dyDescent="0.2">
      <c r="A168" s="3"/>
      <c r="B168" s="3"/>
      <c r="C168" s="2"/>
    </row>
    <row r="169" spans="1:3" x14ac:dyDescent="0.2">
      <c r="A169" s="6" t="s">
        <v>13</v>
      </c>
      <c r="B169" s="3"/>
      <c r="C169" s="2"/>
    </row>
  </sheetData>
  <protectedRanges>
    <protectedRange sqref="B17:B18 D17:D18" name="Rango1_1"/>
    <protectedRange sqref="B19 D19" name="Rango1_2"/>
    <protectedRange sqref="B20:D20" name="Rango1_3"/>
    <protectedRange sqref="B21 D21" name="Rango1_4"/>
    <protectedRange sqref="B22 D22" name="Rango1_5"/>
    <protectedRange sqref="B23 D23" name="Rango1_6"/>
    <protectedRange sqref="B24 D24" name="Rango1_7"/>
    <protectedRange sqref="B25 D25" name="Rango1_8"/>
    <protectedRange sqref="B26 D26" name="Rango1_9"/>
    <protectedRange sqref="B27 D27" name="Rango1_10"/>
    <protectedRange sqref="C16" name="Rango1_12"/>
    <protectedRange sqref="C17:C19" name="Rango1_13"/>
    <protectedRange sqref="C21" name="Rango1_14"/>
    <protectedRange sqref="C22" name="Rango1_15"/>
    <protectedRange sqref="C23" name="Rango1_16"/>
    <protectedRange sqref="C24" name="Rango1_17"/>
    <protectedRange sqref="C25" name="Rango1_18"/>
    <protectedRange sqref="C26" name="Rango1_19"/>
    <protectedRange sqref="C27" name="Rango1_20"/>
    <protectedRange sqref="D28:E28" name="Rango1_21"/>
    <protectedRange sqref="D29:E29" name="Rango1_22"/>
    <protectedRange sqref="D30:F30" name="Rango1_23"/>
    <protectedRange sqref="D31:F31" name="Rango1_24"/>
    <protectedRange sqref="D32:F32" name="Rango1_25"/>
    <protectedRange sqref="D33:F33" name="Rango1_26"/>
    <protectedRange sqref="D34:F34" name="Rango1_27"/>
    <protectedRange sqref="D35:F35" name="Rango1_28"/>
    <protectedRange sqref="D36:F36" name="Rango1_29"/>
    <protectedRange sqref="D37:F37" name="Rango1_30"/>
    <protectedRange sqref="D38:F38" name="Rango1_31"/>
    <protectedRange sqref="E39:F39" name="Rango1_32"/>
    <protectedRange sqref="D40:F40" name="Rango1_33"/>
    <protectedRange sqref="D41:F41" name="Rango1_34"/>
    <protectedRange sqref="D42:F42 E43:F47 D48:F90 D91" name="Rango1_35"/>
    <protectedRange sqref="E91:F91 D43:D44" name="Rango1_36"/>
    <protectedRange sqref="D92:F92" name="Rango1_37"/>
    <protectedRange sqref="D93:F93 D45:D46" name="Rango1_38"/>
    <protectedRange sqref="D94:F94 D47" name="Rango1_39"/>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29"/>
  <sheetViews>
    <sheetView topLeftCell="A70" workbookViewId="0">
      <selection activeCell="A90" sqref="A90:IV96"/>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108</v>
      </c>
      <c r="B13" s="150"/>
      <c r="C13" s="150"/>
      <c r="D13" s="150"/>
    </row>
    <row r="14" spans="1:5" x14ac:dyDescent="0.2">
      <c r="A14" s="11"/>
    </row>
    <row r="15" spans="1:5" ht="25.5" x14ac:dyDescent="0.2">
      <c r="A15" s="5" t="s">
        <v>15</v>
      </c>
      <c r="B15" s="5" t="s">
        <v>16</v>
      </c>
      <c r="C15" s="5" t="s">
        <v>17</v>
      </c>
      <c r="D15" s="29" t="s">
        <v>18</v>
      </c>
    </row>
    <row r="16" spans="1:5" x14ac:dyDescent="0.2">
      <c r="A16" s="50">
        <v>1</v>
      </c>
      <c r="B16" s="113" t="s">
        <v>2994</v>
      </c>
      <c r="C16" s="113" t="s">
        <v>2995</v>
      </c>
      <c r="D16" s="113" t="s">
        <v>3194</v>
      </c>
    </row>
    <row r="17" spans="1:4" ht="18" x14ac:dyDescent="0.2">
      <c r="A17" s="50">
        <v>2</v>
      </c>
      <c r="B17" s="113" t="s">
        <v>2994</v>
      </c>
      <c r="C17" s="113" t="s">
        <v>2996</v>
      </c>
      <c r="D17" s="113" t="s">
        <v>3195</v>
      </c>
    </row>
    <row r="18" spans="1:4" x14ac:dyDescent="0.2">
      <c r="A18" s="50">
        <v>3</v>
      </c>
      <c r="B18" s="113" t="s">
        <v>2994</v>
      </c>
      <c r="C18" s="113" t="s">
        <v>1521</v>
      </c>
      <c r="D18" s="113" t="s">
        <v>2997</v>
      </c>
    </row>
    <row r="19" spans="1:4" x14ac:dyDescent="0.2">
      <c r="A19" s="50">
        <v>4</v>
      </c>
      <c r="B19" s="113" t="s">
        <v>2998</v>
      </c>
      <c r="C19" s="113" t="s">
        <v>756</v>
      </c>
      <c r="D19" s="113" t="s">
        <v>2999</v>
      </c>
    </row>
    <row r="20" spans="1:4" x14ac:dyDescent="0.2">
      <c r="A20" s="50">
        <v>5</v>
      </c>
      <c r="B20" s="113" t="s">
        <v>3000</v>
      </c>
      <c r="C20" s="113" t="s">
        <v>756</v>
      </c>
      <c r="D20" s="113" t="s">
        <v>3001</v>
      </c>
    </row>
    <row r="21" spans="1:4" x14ac:dyDescent="0.2">
      <c r="A21" s="50">
        <v>6</v>
      </c>
      <c r="B21" s="113" t="s">
        <v>3002</v>
      </c>
      <c r="C21" s="113" t="s">
        <v>2565</v>
      </c>
      <c r="D21" s="113"/>
    </row>
    <row r="22" spans="1:4" x14ac:dyDescent="0.2">
      <c r="A22" s="50">
        <v>7</v>
      </c>
      <c r="B22" s="113" t="s">
        <v>3003</v>
      </c>
      <c r="C22" s="113" t="s">
        <v>2565</v>
      </c>
      <c r="D22" s="114"/>
    </row>
    <row r="23" spans="1:4" x14ac:dyDescent="0.2">
      <c r="A23" s="50">
        <v>8</v>
      </c>
      <c r="B23" s="113" t="s">
        <v>3002</v>
      </c>
      <c r="C23" s="113" t="s">
        <v>3004</v>
      </c>
      <c r="D23" s="113" t="s">
        <v>3005</v>
      </c>
    </row>
    <row r="24" spans="1:4" x14ac:dyDescent="0.2">
      <c r="A24" s="50" t="s">
        <v>228</v>
      </c>
      <c r="B24" s="113" t="s">
        <v>3006</v>
      </c>
      <c r="C24" s="113" t="s">
        <v>3007</v>
      </c>
      <c r="D24" s="113" t="s">
        <v>3008</v>
      </c>
    </row>
    <row r="25" spans="1:4" ht="18" x14ac:dyDescent="0.2">
      <c r="A25" s="50">
        <v>11</v>
      </c>
      <c r="B25" s="113" t="s">
        <v>3009</v>
      </c>
      <c r="C25" s="113" t="s">
        <v>3010</v>
      </c>
      <c r="D25" s="113" t="s">
        <v>3011</v>
      </c>
    </row>
    <row r="26" spans="1:4" x14ac:dyDescent="0.2">
      <c r="A26" s="50">
        <v>12</v>
      </c>
      <c r="B26" s="113" t="s">
        <v>3012</v>
      </c>
      <c r="C26" s="113" t="s">
        <v>3013</v>
      </c>
      <c r="D26" s="113" t="s">
        <v>3014</v>
      </c>
    </row>
    <row r="27" spans="1:4" x14ac:dyDescent="0.2">
      <c r="A27" s="50">
        <v>13</v>
      </c>
      <c r="B27" s="113" t="s">
        <v>3012</v>
      </c>
      <c r="C27" s="113" t="s">
        <v>3015</v>
      </c>
      <c r="D27" s="113" t="s">
        <v>3196</v>
      </c>
    </row>
    <row r="28" spans="1:4" x14ac:dyDescent="0.2">
      <c r="A28" s="50">
        <v>14</v>
      </c>
      <c r="B28" s="113" t="s">
        <v>3016</v>
      </c>
      <c r="C28" s="113" t="s">
        <v>3017</v>
      </c>
      <c r="D28" s="113" t="s">
        <v>3018</v>
      </c>
    </row>
    <row r="29" spans="1:4" ht="18" x14ac:dyDescent="0.2">
      <c r="A29" s="50">
        <v>15</v>
      </c>
      <c r="B29" s="113" t="s">
        <v>3019</v>
      </c>
      <c r="C29" s="113" t="s">
        <v>3020</v>
      </c>
      <c r="D29" s="113" t="s">
        <v>3021</v>
      </c>
    </row>
    <row r="30" spans="1:4" ht="18" x14ac:dyDescent="0.2">
      <c r="A30" s="50">
        <v>16</v>
      </c>
      <c r="B30" s="113" t="s">
        <v>3019</v>
      </c>
      <c r="C30" s="113" t="s">
        <v>3022</v>
      </c>
      <c r="D30" s="113" t="s">
        <v>3023</v>
      </c>
    </row>
    <row r="31" spans="1:4" x14ac:dyDescent="0.2">
      <c r="A31" s="50">
        <v>17</v>
      </c>
      <c r="B31" s="113" t="s">
        <v>3024</v>
      </c>
      <c r="C31" s="113" t="s">
        <v>3025</v>
      </c>
      <c r="D31" s="113" t="s">
        <v>3026</v>
      </c>
    </row>
    <row r="32" spans="1:4" x14ac:dyDescent="0.2">
      <c r="A32" s="50">
        <v>18</v>
      </c>
      <c r="B32" s="113" t="s">
        <v>3027</v>
      </c>
      <c r="C32" s="113" t="s">
        <v>218</v>
      </c>
      <c r="D32" s="113" t="s">
        <v>3028</v>
      </c>
    </row>
    <row r="33" spans="1:4" ht="27" x14ac:dyDescent="0.2">
      <c r="A33" s="50">
        <v>19</v>
      </c>
      <c r="B33" s="113" t="s">
        <v>3029</v>
      </c>
      <c r="C33" s="113" t="s">
        <v>3030</v>
      </c>
      <c r="D33" s="113" t="s">
        <v>3031</v>
      </c>
    </row>
    <row r="34" spans="1:4" ht="18" x14ac:dyDescent="0.2">
      <c r="A34" s="50">
        <v>20</v>
      </c>
      <c r="B34" s="113" t="s">
        <v>3029</v>
      </c>
      <c r="C34" s="113" t="s">
        <v>3032</v>
      </c>
      <c r="D34" s="113" t="s">
        <v>3033</v>
      </c>
    </row>
    <row r="35" spans="1:4" ht="18" x14ac:dyDescent="0.2">
      <c r="A35" s="50">
        <v>21</v>
      </c>
      <c r="B35" s="113" t="s">
        <v>3034</v>
      </c>
      <c r="C35" s="113" t="s">
        <v>3032</v>
      </c>
      <c r="D35" s="113" t="s">
        <v>3035</v>
      </c>
    </row>
    <row r="36" spans="1:4" x14ac:dyDescent="0.2">
      <c r="A36" s="50">
        <v>22</v>
      </c>
      <c r="B36" s="113" t="s">
        <v>3036</v>
      </c>
      <c r="C36" s="113" t="s">
        <v>1716</v>
      </c>
      <c r="D36" s="113" t="s">
        <v>3037</v>
      </c>
    </row>
    <row r="37" spans="1:4" x14ac:dyDescent="0.2">
      <c r="A37" s="50">
        <v>23</v>
      </c>
      <c r="B37" s="113" t="s">
        <v>3038</v>
      </c>
      <c r="C37" s="113" t="s">
        <v>3039</v>
      </c>
      <c r="D37" s="113" t="s">
        <v>3040</v>
      </c>
    </row>
    <row r="38" spans="1:4" x14ac:dyDescent="0.2">
      <c r="A38" s="50">
        <v>24</v>
      </c>
      <c r="B38" s="113" t="s">
        <v>3041</v>
      </c>
      <c r="C38" s="113" t="s">
        <v>2565</v>
      </c>
      <c r="D38" s="113" t="s">
        <v>3042</v>
      </c>
    </row>
    <row r="39" spans="1:4" x14ac:dyDescent="0.2">
      <c r="A39" s="50">
        <v>25</v>
      </c>
      <c r="B39" s="113" t="s">
        <v>3197</v>
      </c>
      <c r="C39" s="113" t="s">
        <v>2860</v>
      </c>
      <c r="D39" s="113" t="s">
        <v>3043</v>
      </c>
    </row>
    <row r="40" spans="1:4" x14ac:dyDescent="0.2">
      <c r="A40" s="50">
        <v>26</v>
      </c>
      <c r="B40" s="113" t="s">
        <v>3009</v>
      </c>
      <c r="C40" s="113" t="s">
        <v>1374</v>
      </c>
      <c r="D40" s="113" t="s">
        <v>3044</v>
      </c>
    </row>
    <row r="41" spans="1:4" x14ac:dyDescent="0.2">
      <c r="A41" s="50">
        <v>27</v>
      </c>
      <c r="B41" s="113" t="s">
        <v>3198</v>
      </c>
      <c r="C41" s="113" t="s">
        <v>3046</v>
      </c>
      <c r="D41" s="113" t="s">
        <v>3047</v>
      </c>
    </row>
    <row r="42" spans="1:4" ht="18" x14ac:dyDescent="0.2">
      <c r="A42" s="50">
        <v>28</v>
      </c>
      <c r="B42" s="113" t="s">
        <v>3055</v>
      </c>
      <c r="C42" s="113" t="s">
        <v>3048</v>
      </c>
      <c r="D42" s="113" t="s">
        <v>3049</v>
      </c>
    </row>
    <row r="43" spans="1:4" ht="18" x14ac:dyDescent="0.2">
      <c r="A43" s="50">
        <v>29</v>
      </c>
      <c r="B43" s="113" t="s">
        <v>3045</v>
      </c>
      <c r="C43" s="113" t="s">
        <v>3050</v>
      </c>
      <c r="D43" s="113" t="s">
        <v>3051</v>
      </c>
    </row>
    <row r="44" spans="1:4" x14ac:dyDescent="0.2">
      <c r="A44" s="50">
        <v>30</v>
      </c>
      <c r="B44" s="113" t="s">
        <v>3019</v>
      </c>
      <c r="C44" s="113" t="s">
        <v>3052</v>
      </c>
      <c r="D44" s="113" t="s">
        <v>3053</v>
      </c>
    </row>
    <row r="45" spans="1:4" x14ac:dyDescent="0.2">
      <c r="A45" s="50">
        <v>31</v>
      </c>
      <c r="B45" s="113" t="s">
        <v>3024</v>
      </c>
      <c r="C45" s="113" t="s">
        <v>3052</v>
      </c>
      <c r="D45" s="113" t="s">
        <v>3054</v>
      </c>
    </row>
    <row r="46" spans="1:4" ht="18" x14ac:dyDescent="0.2">
      <c r="A46" s="50">
        <v>32</v>
      </c>
      <c r="B46" s="113" t="s">
        <v>3055</v>
      </c>
      <c r="C46" s="113" t="s">
        <v>3056</v>
      </c>
      <c r="D46" s="113" t="s">
        <v>3199</v>
      </c>
    </row>
    <row r="47" spans="1:4" x14ac:dyDescent="0.2">
      <c r="A47" s="50">
        <v>33</v>
      </c>
      <c r="B47" s="113" t="s">
        <v>3024</v>
      </c>
      <c r="C47" s="113" t="s">
        <v>3057</v>
      </c>
      <c r="D47" s="113" t="s">
        <v>3058</v>
      </c>
    </row>
    <row r="48" spans="1:4" x14ac:dyDescent="0.2">
      <c r="A48" s="50">
        <v>34</v>
      </c>
      <c r="B48" s="113" t="s">
        <v>3059</v>
      </c>
      <c r="C48" s="113" t="s">
        <v>3200</v>
      </c>
      <c r="D48" s="113" t="s">
        <v>3201</v>
      </c>
    </row>
    <row r="49" spans="1:4" x14ac:dyDescent="0.2">
      <c r="A49" s="50">
        <v>35</v>
      </c>
      <c r="B49" s="113" t="s">
        <v>3059</v>
      </c>
      <c r="C49" s="113" t="s">
        <v>732</v>
      </c>
      <c r="D49" s="113"/>
    </row>
    <row r="50" spans="1:4" x14ac:dyDescent="0.2">
      <c r="A50" s="50">
        <v>36</v>
      </c>
      <c r="B50" s="113" t="s">
        <v>3059</v>
      </c>
      <c r="C50" s="113" t="s">
        <v>3202</v>
      </c>
      <c r="D50" s="113" t="s">
        <v>3060</v>
      </c>
    </row>
    <row r="51" spans="1:4" ht="18" x14ac:dyDescent="0.2">
      <c r="A51" s="50">
        <v>37</v>
      </c>
      <c r="B51" s="113" t="s">
        <v>3059</v>
      </c>
      <c r="C51" s="113" t="s">
        <v>3203</v>
      </c>
      <c r="D51" s="113" t="s">
        <v>3204</v>
      </c>
    </row>
    <row r="52" spans="1:4" ht="18" x14ac:dyDescent="0.2">
      <c r="A52" s="50">
        <v>38</v>
      </c>
      <c r="B52" s="113" t="s">
        <v>3061</v>
      </c>
      <c r="C52" s="113" t="s">
        <v>3205</v>
      </c>
      <c r="D52" s="113" t="s">
        <v>3206</v>
      </c>
    </row>
    <row r="53" spans="1:4" x14ac:dyDescent="0.2">
      <c r="A53" s="50">
        <v>39</v>
      </c>
      <c r="B53" s="113" t="s">
        <v>3019</v>
      </c>
      <c r="C53" s="113" t="s">
        <v>3063</v>
      </c>
      <c r="D53" s="113"/>
    </row>
    <row r="54" spans="1:4" x14ac:dyDescent="0.2">
      <c r="A54" s="50">
        <v>40</v>
      </c>
      <c r="B54" s="113" t="s">
        <v>3019</v>
      </c>
      <c r="C54" s="113" t="s">
        <v>3207</v>
      </c>
      <c r="D54" s="113" t="s">
        <v>3062</v>
      </c>
    </row>
    <row r="55" spans="1:4" x14ac:dyDescent="0.2">
      <c r="A55" s="50">
        <v>41</v>
      </c>
      <c r="B55" s="113" t="s">
        <v>3066</v>
      </c>
      <c r="C55" s="113" t="s">
        <v>3208</v>
      </c>
      <c r="D55" s="113" t="s">
        <v>3064</v>
      </c>
    </row>
    <row r="56" spans="1:4" x14ac:dyDescent="0.2">
      <c r="A56" s="50">
        <v>42</v>
      </c>
      <c r="B56" s="113" t="s">
        <v>3068</v>
      </c>
      <c r="C56" s="113" t="s">
        <v>3208</v>
      </c>
      <c r="D56" s="113" t="s">
        <v>3064</v>
      </c>
    </row>
    <row r="57" spans="1:4" x14ac:dyDescent="0.2">
      <c r="A57" s="50">
        <v>43</v>
      </c>
      <c r="B57" s="113" t="s">
        <v>3068</v>
      </c>
      <c r="C57" s="113" t="s">
        <v>3209</v>
      </c>
      <c r="D57" s="113" t="s">
        <v>3065</v>
      </c>
    </row>
    <row r="58" spans="1:4" x14ac:dyDescent="0.2">
      <c r="A58" s="50">
        <v>44</v>
      </c>
      <c r="B58" s="113" t="s">
        <v>3070</v>
      </c>
      <c r="C58" s="113" t="s">
        <v>3210</v>
      </c>
      <c r="D58" s="113" t="s">
        <v>3067</v>
      </c>
    </row>
    <row r="59" spans="1:4" x14ac:dyDescent="0.2">
      <c r="A59" s="50">
        <v>45</v>
      </c>
      <c r="B59" s="113" t="s">
        <v>3070</v>
      </c>
      <c r="C59" s="113" t="s">
        <v>200</v>
      </c>
      <c r="D59" s="113" t="s">
        <v>3211</v>
      </c>
    </row>
    <row r="60" spans="1:4" x14ac:dyDescent="0.2">
      <c r="A60" s="50">
        <v>46</v>
      </c>
      <c r="B60" s="113" t="s">
        <v>3070</v>
      </c>
      <c r="C60" s="113" t="s">
        <v>3069</v>
      </c>
      <c r="D60" s="113" t="s">
        <v>3212</v>
      </c>
    </row>
    <row r="61" spans="1:4" x14ac:dyDescent="0.2">
      <c r="A61" s="50">
        <v>47</v>
      </c>
      <c r="B61" s="113" t="s">
        <v>3070</v>
      </c>
      <c r="C61" s="113" t="s">
        <v>912</v>
      </c>
      <c r="D61" s="113" t="s">
        <v>3071</v>
      </c>
    </row>
    <row r="62" spans="1:4" ht="18" x14ac:dyDescent="0.2">
      <c r="A62" s="50">
        <v>48</v>
      </c>
      <c r="B62" s="113" t="s">
        <v>3070</v>
      </c>
      <c r="C62" s="113" t="s">
        <v>3213</v>
      </c>
      <c r="D62" s="113" t="s">
        <v>3072</v>
      </c>
    </row>
    <row r="63" spans="1:4" x14ac:dyDescent="0.2">
      <c r="A63" s="50">
        <v>49</v>
      </c>
      <c r="B63" s="113" t="s">
        <v>3074</v>
      </c>
      <c r="C63" s="113" t="s">
        <v>3075</v>
      </c>
      <c r="D63" s="113" t="s">
        <v>3076</v>
      </c>
    </row>
    <row r="64" spans="1:4" x14ac:dyDescent="0.2">
      <c r="A64" s="50">
        <v>50</v>
      </c>
      <c r="B64" s="113" t="s">
        <v>3070</v>
      </c>
      <c r="C64" s="113" t="s">
        <v>889</v>
      </c>
      <c r="D64" s="113" t="s">
        <v>3073</v>
      </c>
    </row>
    <row r="65" spans="1:4" ht="18" x14ac:dyDescent="0.2">
      <c r="A65" s="50">
        <v>51</v>
      </c>
      <c r="B65" s="113" t="s">
        <v>3070</v>
      </c>
      <c r="C65" s="113" t="s">
        <v>3214</v>
      </c>
      <c r="D65" s="113" t="s">
        <v>3215</v>
      </c>
    </row>
    <row r="66" spans="1:4" x14ac:dyDescent="0.2">
      <c r="A66" s="50">
        <v>52</v>
      </c>
      <c r="B66" s="113" t="s">
        <v>3077</v>
      </c>
      <c r="C66" s="113" t="s">
        <v>3216</v>
      </c>
      <c r="D66" s="113" t="s">
        <v>3076</v>
      </c>
    </row>
    <row r="67" spans="1:4" x14ac:dyDescent="0.2">
      <c r="A67" s="50">
        <v>53</v>
      </c>
      <c r="B67" s="113" t="s">
        <v>3077</v>
      </c>
      <c r="C67" s="113" t="s">
        <v>746</v>
      </c>
      <c r="D67" s="113" t="s">
        <v>3079</v>
      </c>
    </row>
    <row r="68" spans="1:4" ht="18" x14ac:dyDescent="0.2">
      <c r="A68" s="50">
        <v>54</v>
      </c>
      <c r="B68" s="113" t="s">
        <v>3077</v>
      </c>
      <c r="C68" s="113" t="s">
        <v>3080</v>
      </c>
      <c r="D68" s="113" t="s">
        <v>3081</v>
      </c>
    </row>
    <row r="69" spans="1:4" x14ac:dyDescent="0.2">
      <c r="A69" s="50">
        <v>55</v>
      </c>
      <c r="B69" s="113" t="s">
        <v>3082</v>
      </c>
      <c r="C69" s="113" t="s">
        <v>3217</v>
      </c>
      <c r="D69" s="113" t="s">
        <v>3078</v>
      </c>
    </row>
    <row r="70" spans="1:4" x14ac:dyDescent="0.2">
      <c r="A70" s="50">
        <v>56</v>
      </c>
      <c r="B70" s="113" t="s">
        <v>3077</v>
      </c>
      <c r="C70" s="113" t="s">
        <v>746</v>
      </c>
      <c r="D70" s="113" t="s">
        <v>3079</v>
      </c>
    </row>
    <row r="71" spans="1:4" ht="18" x14ac:dyDescent="0.2">
      <c r="A71" s="50">
        <v>57</v>
      </c>
      <c r="B71" s="113" t="s">
        <v>3077</v>
      </c>
      <c r="C71" s="113" t="s">
        <v>3218</v>
      </c>
      <c r="D71" s="113" t="s">
        <v>3081</v>
      </c>
    </row>
    <row r="72" spans="1:4" x14ac:dyDescent="0.2">
      <c r="A72" s="50">
        <v>58</v>
      </c>
      <c r="B72" s="113" t="s">
        <v>3077</v>
      </c>
      <c r="C72" s="113" t="s">
        <v>3219</v>
      </c>
      <c r="D72" s="113" t="s">
        <v>3220</v>
      </c>
    </row>
    <row r="73" spans="1:4" x14ac:dyDescent="0.2">
      <c r="A73" s="50">
        <v>59</v>
      </c>
      <c r="B73" s="113" t="s">
        <v>3086</v>
      </c>
      <c r="C73" s="113" t="s">
        <v>3219</v>
      </c>
      <c r="D73" s="113" t="s">
        <v>3220</v>
      </c>
    </row>
    <row r="74" spans="1:4" x14ac:dyDescent="0.2">
      <c r="A74" s="50">
        <v>60</v>
      </c>
      <c r="B74" s="113" t="s">
        <v>3077</v>
      </c>
      <c r="C74" s="113" t="s">
        <v>3221</v>
      </c>
      <c r="D74" s="113" t="s">
        <v>3083</v>
      </c>
    </row>
    <row r="75" spans="1:4" x14ac:dyDescent="0.2">
      <c r="A75" s="50">
        <v>61</v>
      </c>
      <c r="B75" s="113" t="s">
        <v>3089</v>
      </c>
      <c r="C75" s="113" t="s">
        <v>192</v>
      </c>
      <c r="D75" s="113" t="s">
        <v>3084</v>
      </c>
    </row>
    <row r="76" spans="1:4" x14ac:dyDescent="0.2">
      <c r="A76" s="50">
        <v>62</v>
      </c>
      <c r="B76" s="113" t="s">
        <v>3089</v>
      </c>
      <c r="C76" s="113" t="s">
        <v>3222</v>
      </c>
      <c r="D76" s="113" t="s">
        <v>3085</v>
      </c>
    </row>
    <row r="77" spans="1:4" x14ac:dyDescent="0.2">
      <c r="A77" s="118">
        <v>63</v>
      </c>
      <c r="B77" s="113" t="s">
        <v>3089</v>
      </c>
      <c r="C77" s="113" t="s">
        <v>3087</v>
      </c>
      <c r="D77" s="113" t="s">
        <v>3223</v>
      </c>
    </row>
    <row r="78" spans="1:4" x14ac:dyDescent="0.2">
      <c r="A78" s="118">
        <v>64</v>
      </c>
      <c r="B78" s="113" t="s">
        <v>3089</v>
      </c>
      <c r="C78" s="113" t="s">
        <v>194</v>
      </c>
      <c r="D78" s="113" t="s">
        <v>3088</v>
      </c>
    </row>
    <row r="79" spans="1:4" x14ac:dyDescent="0.2">
      <c r="A79" s="50">
        <v>65</v>
      </c>
      <c r="B79" s="113" t="s">
        <v>3089</v>
      </c>
      <c r="C79" s="113" t="s">
        <v>193</v>
      </c>
      <c r="D79" s="113" t="s">
        <v>3090</v>
      </c>
    </row>
    <row r="80" spans="1:4" x14ac:dyDescent="0.2">
      <c r="A80" s="118">
        <v>66</v>
      </c>
      <c r="B80" s="113" t="s">
        <v>3077</v>
      </c>
      <c r="C80" s="113" t="s">
        <v>193</v>
      </c>
      <c r="D80" s="113" t="s">
        <v>3224</v>
      </c>
    </row>
    <row r="81" spans="1:4" x14ac:dyDescent="0.2">
      <c r="A81" s="50">
        <v>67</v>
      </c>
      <c r="B81" s="113" t="s">
        <v>3077</v>
      </c>
      <c r="C81" s="113" t="s">
        <v>193</v>
      </c>
      <c r="D81" s="113" t="s">
        <v>3091</v>
      </c>
    </row>
    <row r="82" spans="1:4" x14ac:dyDescent="0.2">
      <c r="A82" s="118">
        <v>68</v>
      </c>
      <c r="B82" s="113" t="s">
        <v>3095</v>
      </c>
      <c r="C82" s="113" t="s">
        <v>99</v>
      </c>
      <c r="D82" s="113" t="s">
        <v>3092</v>
      </c>
    </row>
    <row r="83" spans="1:4" x14ac:dyDescent="0.2">
      <c r="A83" s="50">
        <v>69</v>
      </c>
      <c r="B83" s="113" t="s">
        <v>3098</v>
      </c>
      <c r="C83" s="113" t="s">
        <v>3225</v>
      </c>
      <c r="D83" s="113" t="s">
        <v>3226</v>
      </c>
    </row>
    <row r="84" spans="1:4" x14ac:dyDescent="0.2">
      <c r="A84" s="50">
        <v>70</v>
      </c>
      <c r="B84" s="113" t="s">
        <v>3098</v>
      </c>
      <c r="C84" s="113" t="s">
        <v>3227</v>
      </c>
      <c r="D84" s="113" t="s">
        <v>3093</v>
      </c>
    </row>
    <row r="85" spans="1:4" x14ac:dyDescent="0.2">
      <c r="A85" s="50">
        <v>71</v>
      </c>
      <c r="B85" s="113" t="s">
        <v>3098</v>
      </c>
      <c r="C85" s="113" t="s">
        <v>3228</v>
      </c>
      <c r="D85" s="113" t="s">
        <v>3094</v>
      </c>
    </row>
    <row r="86" spans="1:4" x14ac:dyDescent="0.2">
      <c r="A86" s="50">
        <v>72</v>
      </c>
      <c r="B86" s="113" t="s">
        <v>3098</v>
      </c>
      <c r="C86" s="113" t="s">
        <v>3096</v>
      </c>
      <c r="D86" s="113" t="s">
        <v>3097</v>
      </c>
    </row>
    <row r="87" spans="1:4" x14ac:dyDescent="0.2">
      <c r="A87" s="50">
        <v>73</v>
      </c>
      <c r="B87" s="113" t="s">
        <v>3098</v>
      </c>
      <c r="C87" s="113" t="s">
        <v>3099</v>
      </c>
      <c r="D87" s="113" t="s">
        <v>3100</v>
      </c>
    </row>
    <row r="88" spans="1:4" x14ac:dyDescent="0.2">
      <c r="A88" s="50">
        <v>74</v>
      </c>
      <c r="B88" s="113" t="s">
        <v>3098</v>
      </c>
      <c r="C88" s="113" t="s">
        <v>3229</v>
      </c>
      <c r="D88" s="113" t="s">
        <v>3230</v>
      </c>
    </row>
    <row r="89" spans="1:4" x14ac:dyDescent="0.2">
      <c r="A89" s="50">
        <v>75</v>
      </c>
      <c r="B89" s="113" t="s">
        <v>3098</v>
      </c>
      <c r="C89" s="113" t="s">
        <v>3231</v>
      </c>
      <c r="D89" s="113" t="s">
        <v>3101</v>
      </c>
    </row>
    <row r="125" spans="1:3" x14ac:dyDescent="0.2">
      <c r="A125" s="6" t="s">
        <v>3</v>
      </c>
      <c r="B125" s="8" t="s">
        <v>5</v>
      </c>
      <c r="C125" s="2"/>
    </row>
    <row r="126" spans="1:3" x14ac:dyDescent="0.2">
      <c r="A126" s="3"/>
      <c r="B126" s="3"/>
      <c r="C126" s="2"/>
    </row>
    <row r="127" spans="1:3" x14ac:dyDescent="0.2">
      <c r="A127" s="6" t="s">
        <v>4</v>
      </c>
      <c r="B127" s="8" t="s">
        <v>6</v>
      </c>
      <c r="C127" s="2"/>
    </row>
    <row r="128" spans="1:3" x14ac:dyDescent="0.2">
      <c r="A128" s="3"/>
      <c r="B128" s="3"/>
      <c r="C128" s="2"/>
    </row>
    <row r="129" spans="1:3" x14ac:dyDescent="0.2">
      <c r="A129" s="6" t="s">
        <v>13</v>
      </c>
      <c r="B129" s="3"/>
      <c r="C129" s="2"/>
    </row>
  </sheetData>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41 E46:F78 E42:F45" name="Rango1_35"/>
    <protectedRange sqref="E79:F79" name="Rango1_36"/>
    <protectedRange sqref="E80:F80" name="Rango1_37"/>
    <protectedRange sqref="E81:F81" name="Rango1_38"/>
    <protectedRange sqref="E82:F82" name="Rango1_39"/>
    <protectedRange sqref="B17 D17" name="Rango1_1_1_1"/>
    <protectedRange sqref="B18 D18" name="Rango1_2_1_1"/>
    <protectedRange sqref="B19:D19" name="Rango1_3_1_1"/>
    <protectedRange sqref="B20 D20" name="Rango1_4_1_1"/>
    <protectedRange sqref="B21 D21" name="Rango1_5_1_1"/>
    <protectedRange sqref="B22 D22" name="Rango1_6_1_1"/>
    <protectedRange sqref="B23 D23" name="Rango1_7_1_1"/>
    <protectedRange sqref="B24 D24" name="Rango1_8_1_1"/>
    <protectedRange sqref="B25 D25" name="Rango1_9_1_1"/>
    <protectedRange sqref="B26 D26" name="Rango1_10_1_1"/>
    <protectedRange sqref="C16" name="Rango1_12_1_1"/>
    <protectedRange sqref="C17" name="Rango1_13_1_1"/>
    <protectedRange sqref="C20" name="Rango1_14_1_1"/>
    <protectedRange sqref="C21" name="Rango1_15_1_1"/>
    <protectedRange sqref="C22" name="Rango1_16_1_1"/>
    <protectedRange sqref="C23" name="Rango1_17_1_1"/>
    <protectedRange sqref="C24" name="Rango1_18_1_1"/>
    <protectedRange sqref="C25" name="Rango1_19_1_1"/>
    <protectedRange sqref="C26" name="Rango1_20_1_1"/>
    <protectedRange sqref="D27" name="Rango1_21_1_1"/>
    <protectedRange sqref="D28" name="Rango1_22_1_1"/>
    <protectedRange sqref="D29" name="Rango1_23_1_1"/>
    <protectedRange sqref="D30" name="Rango1_24_1_1"/>
    <protectedRange sqref="D31" name="Rango1_25_1_1"/>
    <protectedRange sqref="D32" name="Rango1_26_1_1"/>
    <protectedRange sqref="D33" name="Rango1_27_1_1"/>
    <protectedRange sqref="D34" name="Rango1_28_1_1"/>
    <protectedRange sqref="D35" name="Rango1_29_1_1"/>
    <protectedRange sqref="D36" name="Rango1_30_1_1"/>
    <protectedRange sqref="D37" name="Rango1_31_1_1"/>
    <protectedRange sqref="D38" name="Rango1_32_1_1"/>
    <protectedRange sqref="D39" name="Rango1_33_1_1"/>
    <protectedRange sqref="D40" name="Rango1_34_1_1"/>
    <protectedRange sqref="D41 D46:D76" name="Rango1_35_1_1"/>
    <protectedRange sqref="D77 D42" name="Rango1_36_1_1"/>
    <protectedRange sqref="D78 D43" name="Rango1_37_1_1"/>
    <protectedRange sqref="D79 D44" name="Rango1_38_1_1"/>
    <protectedRange sqref="D80 D45" name="Rango1_39_1_1"/>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47"/>
  <sheetViews>
    <sheetView topLeftCell="A88" workbookViewId="0">
      <selection activeCell="A107" sqref="A107:IV113"/>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112</v>
      </c>
      <c r="B13" s="150"/>
      <c r="C13" s="150"/>
      <c r="D13" s="150"/>
    </row>
    <row r="14" spans="1:5" x14ac:dyDescent="0.2">
      <c r="A14" s="11"/>
    </row>
    <row r="15" spans="1:5" ht="25.5" x14ac:dyDescent="0.2">
      <c r="A15" s="5" t="s">
        <v>15</v>
      </c>
      <c r="B15" s="5" t="s">
        <v>16</v>
      </c>
      <c r="C15" s="5" t="s">
        <v>17</v>
      </c>
      <c r="D15" s="29" t="s">
        <v>18</v>
      </c>
    </row>
    <row r="16" spans="1:5" x14ac:dyDescent="0.2">
      <c r="A16" s="115">
        <v>1</v>
      </c>
      <c r="B16" s="116" t="s">
        <v>3102</v>
      </c>
      <c r="C16" s="117" t="s">
        <v>3103</v>
      </c>
      <c r="D16" s="117" t="s">
        <v>3104</v>
      </c>
    </row>
    <row r="17" spans="1:4" x14ac:dyDescent="0.2">
      <c r="A17" s="115">
        <v>2</v>
      </c>
      <c r="B17" s="116" t="s">
        <v>3102</v>
      </c>
      <c r="C17" s="117" t="s">
        <v>3105</v>
      </c>
      <c r="D17" s="117" t="s">
        <v>3106</v>
      </c>
    </row>
    <row r="18" spans="1:4" x14ac:dyDescent="0.2">
      <c r="A18" s="115">
        <v>3</v>
      </c>
      <c r="B18" s="116" t="s">
        <v>3107</v>
      </c>
      <c r="C18" s="117" t="s">
        <v>3108</v>
      </c>
      <c r="D18" s="117" t="s">
        <v>3109</v>
      </c>
    </row>
    <row r="19" spans="1:4" x14ac:dyDescent="0.2">
      <c r="A19" s="115">
        <v>4</v>
      </c>
      <c r="B19" s="116" t="s">
        <v>3102</v>
      </c>
      <c r="C19" s="117" t="s">
        <v>3110</v>
      </c>
      <c r="D19" s="117" t="s">
        <v>3111</v>
      </c>
    </row>
    <row r="20" spans="1:4" x14ac:dyDescent="0.2">
      <c r="A20" s="115">
        <v>5</v>
      </c>
      <c r="B20" s="116" t="s">
        <v>3102</v>
      </c>
      <c r="C20" s="117" t="s">
        <v>3112</v>
      </c>
      <c r="D20" s="117" t="s">
        <v>3113</v>
      </c>
    </row>
    <row r="21" spans="1:4" x14ac:dyDescent="0.2">
      <c r="A21" s="115">
        <v>6</v>
      </c>
      <c r="B21" s="116" t="s">
        <v>3102</v>
      </c>
      <c r="C21" s="117" t="s">
        <v>3114</v>
      </c>
      <c r="D21" s="117" t="s">
        <v>3115</v>
      </c>
    </row>
    <row r="22" spans="1:4" x14ac:dyDescent="0.2">
      <c r="A22" s="115">
        <v>7</v>
      </c>
      <c r="B22" s="116" t="s">
        <v>3102</v>
      </c>
      <c r="C22" s="117" t="s">
        <v>3116</v>
      </c>
      <c r="D22" s="117" t="s">
        <v>3117</v>
      </c>
    </row>
    <row r="23" spans="1:4" x14ac:dyDescent="0.2">
      <c r="A23" s="115">
        <v>8</v>
      </c>
      <c r="B23" s="116" t="s">
        <v>3102</v>
      </c>
      <c r="C23" s="117" t="s">
        <v>3118</v>
      </c>
      <c r="D23" s="117" t="s">
        <v>3119</v>
      </c>
    </row>
    <row r="24" spans="1:4" x14ac:dyDescent="0.2">
      <c r="A24" s="115">
        <v>9</v>
      </c>
      <c r="B24" s="116" t="s">
        <v>3102</v>
      </c>
      <c r="C24" s="117" t="s">
        <v>3120</v>
      </c>
      <c r="D24" s="117" t="s">
        <v>3121</v>
      </c>
    </row>
    <row r="25" spans="1:4" x14ac:dyDescent="0.2">
      <c r="A25" s="115">
        <v>10</v>
      </c>
      <c r="B25" s="116" t="s">
        <v>3102</v>
      </c>
      <c r="C25" s="117" t="s">
        <v>3122</v>
      </c>
      <c r="D25" s="117" t="s">
        <v>3123</v>
      </c>
    </row>
    <row r="26" spans="1:4" x14ac:dyDescent="0.2">
      <c r="A26" s="115">
        <v>11</v>
      </c>
      <c r="B26" s="116" t="s">
        <v>3107</v>
      </c>
      <c r="C26" s="117" t="s">
        <v>3124</v>
      </c>
      <c r="D26" s="117" t="s">
        <v>3125</v>
      </c>
    </row>
    <row r="27" spans="1:4" x14ac:dyDescent="0.2">
      <c r="A27" s="115">
        <v>12</v>
      </c>
      <c r="B27" s="116" t="s">
        <v>3102</v>
      </c>
      <c r="C27" s="117" t="s">
        <v>3126</v>
      </c>
      <c r="D27" s="117" t="s">
        <v>3127</v>
      </c>
    </row>
    <row r="28" spans="1:4" x14ac:dyDescent="0.2">
      <c r="A28" s="115">
        <v>13</v>
      </c>
      <c r="B28" s="116" t="s">
        <v>3102</v>
      </c>
      <c r="C28" s="117" t="s">
        <v>3128</v>
      </c>
      <c r="D28" s="117" t="s">
        <v>3129</v>
      </c>
    </row>
    <row r="29" spans="1:4" x14ac:dyDescent="0.2">
      <c r="A29" s="115">
        <v>14</v>
      </c>
      <c r="B29" s="116" t="s">
        <v>3107</v>
      </c>
      <c r="C29" s="117" t="s">
        <v>3130</v>
      </c>
      <c r="D29" s="117" t="s">
        <v>3131</v>
      </c>
    </row>
    <row r="30" spans="1:4" x14ac:dyDescent="0.2">
      <c r="A30" s="115">
        <v>15</v>
      </c>
      <c r="B30" s="116" t="s">
        <v>3102</v>
      </c>
      <c r="C30" s="117" t="s">
        <v>3132</v>
      </c>
      <c r="D30" s="117" t="s">
        <v>3133</v>
      </c>
    </row>
    <row r="31" spans="1:4" x14ac:dyDescent="0.2">
      <c r="A31" s="115">
        <v>16</v>
      </c>
      <c r="B31" s="116" t="s">
        <v>3102</v>
      </c>
      <c r="C31" s="117" t="s">
        <v>3134</v>
      </c>
      <c r="D31" s="117" t="s">
        <v>3135</v>
      </c>
    </row>
    <row r="32" spans="1:4" x14ac:dyDescent="0.2">
      <c r="A32" s="115">
        <v>17</v>
      </c>
      <c r="B32" s="116" t="s">
        <v>3102</v>
      </c>
      <c r="C32" s="117" t="s">
        <v>3136</v>
      </c>
      <c r="D32" s="117" t="s">
        <v>3137</v>
      </c>
    </row>
    <row r="33" spans="1:4" x14ac:dyDescent="0.2">
      <c r="A33" s="115">
        <v>18</v>
      </c>
      <c r="B33" s="116" t="s">
        <v>3102</v>
      </c>
      <c r="C33" s="117" t="s">
        <v>3138</v>
      </c>
      <c r="D33" s="117" t="s">
        <v>3139</v>
      </c>
    </row>
    <row r="34" spans="1:4" x14ac:dyDescent="0.2">
      <c r="A34" s="115">
        <v>19</v>
      </c>
      <c r="B34" s="116" t="s">
        <v>3140</v>
      </c>
      <c r="C34" s="117" t="s">
        <v>3141</v>
      </c>
      <c r="D34" s="117" t="s">
        <v>3142</v>
      </c>
    </row>
    <row r="35" spans="1:4" x14ac:dyDescent="0.2">
      <c r="A35" s="115">
        <v>20</v>
      </c>
      <c r="B35" s="116" t="s">
        <v>3102</v>
      </c>
      <c r="C35" s="48" t="s">
        <v>3232</v>
      </c>
      <c r="D35" s="117" t="s">
        <v>3143</v>
      </c>
    </row>
    <row r="36" spans="1:4" x14ac:dyDescent="0.2">
      <c r="A36" s="115">
        <v>21</v>
      </c>
      <c r="B36" s="116" t="s">
        <v>3102</v>
      </c>
      <c r="C36" s="117" t="s">
        <v>3144</v>
      </c>
      <c r="D36" s="117" t="s">
        <v>3145</v>
      </c>
    </row>
    <row r="37" spans="1:4" x14ac:dyDescent="0.2">
      <c r="A37" s="115">
        <v>22</v>
      </c>
      <c r="B37" s="116" t="s">
        <v>3102</v>
      </c>
      <c r="C37" s="117" t="s">
        <v>3146</v>
      </c>
      <c r="D37" s="117" t="s">
        <v>3147</v>
      </c>
    </row>
    <row r="38" spans="1:4" x14ac:dyDescent="0.2">
      <c r="A38" s="115">
        <v>23</v>
      </c>
      <c r="B38" s="116" t="s">
        <v>3102</v>
      </c>
      <c r="C38" s="117" t="s">
        <v>3144</v>
      </c>
      <c r="D38" s="117" t="s">
        <v>3148</v>
      </c>
    </row>
    <row r="39" spans="1:4" x14ac:dyDescent="0.2">
      <c r="A39" s="115">
        <v>24</v>
      </c>
      <c r="B39" s="116" t="s">
        <v>3107</v>
      </c>
      <c r="C39" s="117" t="s">
        <v>3233</v>
      </c>
      <c r="D39" s="117" t="s">
        <v>3234</v>
      </c>
    </row>
    <row r="40" spans="1:4" x14ac:dyDescent="0.2">
      <c r="A40" s="115">
        <v>25</v>
      </c>
      <c r="B40" s="116" t="s">
        <v>3102</v>
      </c>
      <c r="C40" s="117" t="s">
        <v>3149</v>
      </c>
      <c r="D40" s="117" t="s">
        <v>3150</v>
      </c>
    </row>
    <row r="41" spans="1:4" x14ac:dyDescent="0.2">
      <c r="A41" s="115">
        <v>26</v>
      </c>
      <c r="B41" s="116" t="s">
        <v>3102</v>
      </c>
      <c r="C41" s="117" t="s">
        <v>3151</v>
      </c>
      <c r="D41" s="117" t="s">
        <v>3152</v>
      </c>
    </row>
    <row r="42" spans="1:4" x14ac:dyDescent="0.2">
      <c r="A42" s="115">
        <v>27</v>
      </c>
      <c r="B42" s="116" t="s">
        <v>3102</v>
      </c>
      <c r="C42" s="117" t="s">
        <v>3153</v>
      </c>
      <c r="D42" s="117" t="s">
        <v>3154</v>
      </c>
    </row>
    <row r="43" spans="1:4" x14ac:dyDescent="0.2">
      <c r="A43" s="115">
        <v>28</v>
      </c>
      <c r="B43" s="116" t="s">
        <v>3102</v>
      </c>
      <c r="C43" s="117" t="s">
        <v>560</v>
      </c>
      <c r="D43" s="48" t="s">
        <v>3235</v>
      </c>
    </row>
    <row r="44" spans="1:4" x14ac:dyDescent="0.2">
      <c r="A44" s="115">
        <v>29</v>
      </c>
      <c r="B44" s="116" t="s">
        <v>3102</v>
      </c>
      <c r="C44" s="117" t="s">
        <v>560</v>
      </c>
      <c r="D44" s="117" t="s">
        <v>3155</v>
      </c>
    </row>
    <row r="45" spans="1:4" x14ac:dyDescent="0.2">
      <c r="A45" s="115">
        <v>30</v>
      </c>
      <c r="B45" s="116" t="s">
        <v>3102</v>
      </c>
      <c r="C45" s="117" t="s">
        <v>3156</v>
      </c>
      <c r="D45" s="117" t="s">
        <v>3157</v>
      </c>
    </row>
    <row r="46" spans="1:4" x14ac:dyDescent="0.2">
      <c r="A46" s="115">
        <v>31</v>
      </c>
      <c r="B46" s="116" t="s">
        <v>3102</v>
      </c>
      <c r="C46" s="117" t="s">
        <v>3156</v>
      </c>
      <c r="D46" s="117" t="s">
        <v>3158</v>
      </c>
    </row>
    <row r="47" spans="1:4" x14ac:dyDescent="0.2">
      <c r="A47" s="115" t="s">
        <v>3159</v>
      </c>
      <c r="B47" s="116" t="s">
        <v>3102</v>
      </c>
      <c r="C47" s="117" t="s">
        <v>3236</v>
      </c>
      <c r="D47" s="117" t="s">
        <v>3160</v>
      </c>
    </row>
    <row r="48" spans="1:4" x14ac:dyDescent="0.2">
      <c r="A48" s="115">
        <v>34</v>
      </c>
      <c r="B48" s="116" t="s">
        <v>3107</v>
      </c>
      <c r="C48" s="117" t="s">
        <v>3162</v>
      </c>
      <c r="D48" s="117" t="s">
        <v>3237</v>
      </c>
    </row>
    <row r="49" spans="1:4" x14ac:dyDescent="0.2">
      <c r="A49" s="115">
        <v>35</v>
      </c>
      <c r="B49" s="116" t="s">
        <v>3102</v>
      </c>
      <c r="C49" s="117" t="s">
        <v>3162</v>
      </c>
      <c r="D49" s="117" t="s">
        <v>3163</v>
      </c>
    </row>
    <row r="50" spans="1:4" x14ac:dyDescent="0.2">
      <c r="A50" s="115">
        <v>36</v>
      </c>
      <c r="B50" s="116" t="s">
        <v>3107</v>
      </c>
      <c r="C50" s="117" t="s">
        <v>3162</v>
      </c>
      <c r="D50" s="117" t="s">
        <v>3164</v>
      </c>
    </row>
    <row r="51" spans="1:4" x14ac:dyDescent="0.2">
      <c r="A51" s="115">
        <v>37</v>
      </c>
      <c r="B51" s="116" t="s">
        <v>3165</v>
      </c>
      <c r="C51" s="117" t="s">
        <v>3166</v>
      </c>
      <c r="D51" s="117" t="s">
        <v>3167</v>
      </c>
    </row>
    <row r="52" spans="1:4" x14ac:dyDescent="0.2">
      <c r="A52" s="115">
        <v>38</v>
      </c>
      <c r="B52" s="116" t="s">
        <v>3165</v>
      </c>
      <c r="C52" s="117" t="s">
        <v>3168</v>
      </c>
      <c r="D52" s="117" t="s">
        <v>3169</v>
      </c>
    </row>
    <row r="53" spans="1:4" x14ac:dyDescent="0.2">
      <c r="A53" s="115">
        <v>39</v>
      </c>
      <c r="B53" s="116" t="s">
        <v>3165</v>
      </c>
      <c r="C53" s="117" t="s">
        <v>3166</v>
      </c>
      <c r="D53" s="117" t="s">
        <v>3170</v>
      </c>
    </row>
    <row r="54" spans="1:4" x14ac:dyDescent="0.2">
      <c r="A54" s="115">
        <v>40</v>
      </c>
      <c r="B54" s="116" t="s">
        <v>3165</v>
      </c>
      <c r="C54" s="117" t="s">
        <v>3171</v>
      </c>
      <c r="D54" s="117" t="s">
        <v>3172</v>
      </c>
    </row>
    <row r="55" spans="1:4" x14ac:dyDescent="0.2">
      <c r="A55" s="115">
        <v>41</v>
      </c>
      <c r="B55" s="116" t="s">
        <v>3165</v>
      </c>
      <c r="C55" s="117" t="s">
        <v>3173</v>
      </c>
      <c r="D55" s="117" t="s">
        <v>3174</v>
      </c>
    </row>
    <row r="56" spans="1:4" x14ac:dyDescent="0.2">
      <c r="A56" s="115">
        <v>42</v>
      </c>
      <c r="B56" s="116" t="s">
        <v>3165</v>
      </c>
      <c r="C56" s="117" t="s">
        <v>3175</v>
      </c>
      <c r="D56" s="117" t="s">
        <v>3176</v>
      </c>
    </row>
    <row r="57" spans="1:4" x14ac:dyDescent="0.2">
      <c r="A57" s="115">
        <v>43</v>
      </c>
      <c r="B57" s="116" t="s">
        <v>3165</v>
      </c>
      <c r="C57" s="117" t="s">
        <v>3177</v>
      </c>
      <c r="D57" s="117" t="s">
        <v>3178</v>
      </c>
    </row>
    <row r="58" spans="1:4" x14ac:dyDescent="0.2">
      <c r="A58" s="115" t="s">
        <v>3179</v>
      </c>
      <c r="B58" s="116" t="s">
        <v>3165</v>
      </c>
      <c r="C58" s="117" t="s">
        <v>3162</v>
      </c>
      <c r="D58" s="117" t="s">
        <v>3180</v>
      </c>
    </row>
    <row r="59" spans="1:4" x14ac:dyDescent="0.2">
      <c r="A59" s="115">
        <v>46</v>
      </c>
      <c r="B59" s="116" t="s">
        <v>3181</v>
      </c>
      <c r="C59" s="48" t="s">
        <v>3536</v>
      </c>
      <c r="D59" s="117" t="s">
        <v>3238</v>
      </c>
    </row>
    <row r="60" spans="1:4" x14ac:dyDescent="0.2">
      <c r="A60" s="115">
        <v>47</v>
      </c>
      <c r="B60" s="116" t="s">
        <v>3181</v>
      </c>
      <c r="C60" s="48" t="s">
        <v>3536</v>
      </c>
      <c r="D60" s="117" t="s">
        <v>3183</v>
      </c>
    </row>
    <row r="61" spans="1:4" x14ac:dyDescent="0.2">
      <c r="A61" s="115">
        <v>48</v>
      </c>
      <c r="B61" s="116" t="s">
        <v>3165</v>
      </c>
      <c r="C61" s="117" t="s">
        <v>3184</v>
      </c>
      <c r="D61" s="117" t="s">
        <v>3185</v>
      </c>
    </row>
    <row r="62" spans="1:4" x14ac:dyDescent="0.2">
      <c r="A62" s="115">
        <v>49</v>
      </c>
      <c r="B62" s="116" t="s">
        <v>3165</v>
      </c>
      <c r="C62" s="117" t="s">
        <v>3186</v>
      </c>
      <c r="D62" s="117" t="s">
        <v>3187</v>
      </c>
    </row>
    <row r="63" spans="1:4" x14ac:dyDescent="0.2">
      <c r="A63" s="115">
        <v>50</v>
      </c>
      <c r="B63" s="116" t="s">
        <v>3165</v>
      </c>
      <c r="C63" s="117" t="s">
        <v>3239</v>
      </c>
      <c r="D63" s="117" t="s">
        <v>3188</v>
      </c>
    </row>
    <row r="64" spans="1:4" x14ac:dyDescent="0.2">
      <c r="A64" s="115">
        <v>51</v>
      </c>
      <c r="B64" s="116" t="s">
        <v>3165</v>
      </c>
      <c r="C64" s="117" t="s">
        <v>3182</v>
      </c>
      <c r="D64" s="117" t="s">
        <v>3189</v>
      </c>
    </row>
    <row r="65" spans="1:4" x14ac:dyDescent="0.2">
      <c r="A65" s="115">
        <v>52</v>
      </c>
      <c r="B65" s="116" t="s">
        <v>3165</v>
      </c>
      <c r="C65" s="117" t="s">
        <v>3182</v>
      </c>
      <c r="D65" s="117" t="s">
        <v>3190</v>
      </c>
    </row>
    <row r="66" spans="1:4" x14ac:dyDescent="0.2">
      <c r="A66" s="115">
        <v>53</v>
      </c>
      <c r="B66" s="116" t="s">
        <v>3165</v>
      </c>
      <c r="C66" s="117" t="s">
        <v>3182</v>
      </c>
      <c r="D66" s="117" t="s">
        <v>3191</v>
      </c>
    </row>
    <row r="67" spans="1:4" x14ac:dyDescent="0.2">
      <c r="A67" s="115">
        <v>54</v>
      </c>
      <c r="B67" s="116" t="s">
        <v>3165</v>
      </c>
      <c r="C67" s="117" t="s">
        <v>3182</v>
      </c>
      <c r="D67" s="117" t="s">
        <v>3192</v>
      </c>
    </row>
    <row r="68" spans="1:4" x14ac:dyDescent="0.2">
      <c r="A68" s="115">
        <v>55</v>
      </c>
      <c r="B68" s="116" t="s">
        <v>3165</v>
      </c>
      <c r="C68" s="117" t="s">
        <v>3182</v>
      </c>
      <c r="D68" s="117" t="s">
        <v>3193</v>
      </c>
    </row>
    <row r="69" spans="1:4" x14ac:dyDescent="0.2">
      <c r="A69" s="115">
        <v>56</v>
      </c>
      <c r="B69" s="116" t="s">
        <v>3240</v>
      </c>
      <c r="C69" s="117" t="s">
        <v>3182</v>
      </c>
      <c r="D69" s="117" t="s">
        <v>3241</v>
      </c>
    </row>
    <row r="70" spans="1:4" x14ac:dyDescent="0.2">
      <c r="A70" s="115">
        <v>57</v>
      </c>
      <c r="B70" s="116" t="s">
        <v>3240</v>
      </c>
      <c r="C70" s="117" t="s">
        <v>3182</v>
      </c>
      <c r="D70" s="117" t="s">
        <v>3242</v>
      </c>
    </row>
    <row r="71" spans="1:4" x14ac:dyDescent="0.2">
      <c r="A71" s="115">
        <v>58</v>
      </c>
      <c r="B71" s="116" t="s">
        <v>3240</v>
      </c>
      <c r="C71" s="117" t="s">
        <v>3243</v>
      </c>
      <c r="D71" s="117" t="s">
        <v>3244</v>
      </c>
    </row>
    <row r="72" spans="1:4" x14ac:dyDescent="0.2">
      <c r="A72" s="115">
        <v>59</v>
      </c>
      <c r="B72" s="116" t="s">
        <v>3240</v>
      </c>
      <c r="C72" s="117" t="s">
        <v>3245</v>
      </c>
      <c r="D72" s="117" t="s">
        <v>3246</v>
      </c>
    </row>
    <row r="73" spans="1:4" x14ac:dyDescent="0.2">
      <c r="A73" s="115">
        <v>60</v>
      </c>
      <c r="B73" s="116" t="s">
        <v>3240</v>
      </c>
      <c r="C73" s="117" t="s">
        <v>3247</v>
      </c>
      <c r="D73" s="117" t="s">
        <v>3248</v>
      </c>
    </row>
    <row r="74" spans="1:4" x14ac:dyDescent="0.2">
      <c r="A74" s="115">
        <v>61</v>
      </c>
      <c r="B74" s="116" t="s">
        <v>3240</v>
      </c>
      <c r="C74" s="117" t="s">
        <v>3249</v>
      </c>
      <c r="D74" s="117" t="s">
        <v>3250</v>
      </c>
    </row>
    <row r="75" spans="1:4" x14ac:dyDescent="0.2">
      <c r="A75" s="115">
        <v>62</v>
      </c>
      <c r="B75" s="116" t="s">
        <v>3240</v>
      </c>
      <c r="C75" s="117" t="s">
        <v>3153</v>
      </c>
      <c r="D75" s="117" t="s">
        <v>3251</v>
      </c>
    </row>
    <row r="76" spans="1:4" x14ac:dyDescent="0.2">
      <c r="A76" s="115">
        <v>63</v>
      </c>
      <c r="B76" s="116" t="s">
        <v>3240</v>
      </c>
      <c r="C76" s="117" t="s">
        <v>3252</v>
      </c>
      <c r="D76" s="117" t="s">
        <v>3253</v>
      </c>
    </row>
    <row r="77" spans="1:4" x14ac:dyDescent="0.2">
      <c r="A77" s="115">
        <v>64</v>
      </c>
      <c r="B77" s="116" t="s">
        <v>3240</v>
      </c>
      <c r="C77" s="117" t="s">
        <v>3254</v>
      </c>
      <c r="D77" s="117" t="s">
        <v>3255</v>
      </c>
    </row>
    <row r="78" spans="1:4" x14ac:dyDescent="0.2">
      <c r="A78" s="115">
        <v>65</v>
      </c>
      <c r="B78" s="116" t="s">
        <v>3240</v>
      </c>
      <c r="C78" s="48" t="s">
        <v>3307</v>
      </c>
      <c r="D78" s="117" t="s">
        <v>3256</v>
      </c>
    </row>
    <row r="79" spans="1:4" x14ac:dyDescent="0.2">
      <c r="A79" s="115">
        <v>66</v>
      </c>
      <c r="B79" s="116" t="s">
        <v>3240</v>
      </c>
      <c r="C79" s="117" t="s">
        <v>3257</v>
      </c>
      <c r="D79" s="117" t="s">
        <v>3258</v>
      </c>
    </row>
    <row r="80" spans="1:4" x14ac:dyDescent="0.2">
      <c r="A80" s="115">
        <v>67</v>
      </c>
      <c r="B80" s="116" t="s">
        <v>3240</v>
      </c>
      <c r="C80" s="117" t="s">
        <v>3259</v>
      </c>
      <c r="D80" s="117" t="s">
        <v>3260</v>
      </c>
    </row>
    <row r="81" spans="1:4" x14ac:dyDescent="0.2">
      <c r="A81" s="115">
        <v>68</v>
      </c>
      <c r="B81" s="116" t="s">
        <v>3240</v>
      </c>
      <c r="C81" s="117" t="s">
        <v>3261</v>
      </c>
      <c r="D81" s="117" t="s">
        <v>3262</v>
      </c>
    </row>
    <row r="82" spans="1:4" x14ac:dyDescent="0.2">
      <c r="A82" s="115">
        <v>69</v>
      </c>
      <c r="B82" s="116" t="s">
        <v>3240</v>
      </c>
      <c r="C82" s="117" t="s">
        <v>3263</v>
      </c>
      <c r="D82" s="117" t="s">
        <v>3264</v>
      </c>
    </row>
    <row r="83" spans="1:4" x14ac:dyDescent="0.2">
      <c r="A83" s="115">
        <v>70</v>
      </c>
      <c r="B83" s="116" t="s">
        <v>3240</v>
      </c>
      <c r="C83" s="117" t="s">
        <v>3265</v>
      </c>
      <c r="D83" s="117" t="s">
        <v>3266</v>
      </c>
    </row>
    <row r="84" spans="1:4" x14ac:dyDescent="0.2">
      <c r="A84" s="115">
        <v>71</v>
      </c>
      <c r="B84" s="116" t="s">
        <v>3240</v>
      </c>
      <c r="C84" s="117" t="s">
        <v>3267</v>
      </c>
      <c r="D84" s="117" t="s">
        <v>3268</v>
      </c>
    </row>
    <row r="85" spans="1:4" x14ac:dyDescent="0.2">
      <c r="A85" s="115">
        <v>72</v>
      </c>
      <c r="B85" s="116" t="s">
        <v>3240</v>
      </c>
      <c r="C85" s="117" t="s">
        <v>486</v>
      </c>
      <c r="D85" s="117" t="s">
        <v>3269</v>
      </c>
    </row>
    <row r="86" spans="1:4" x14ac:dyDescent="0.2">
      <c r="A86" s="115">
        <v>73</v>
      </c>
      <c r="B86" s="116" t="s">
        <v>3240</v>
      </c>
      <c r="C86" s="117" t="s">
        <v>3270</v>
      </c>
      <c r="D86" s="117" t="s">
        <v>3271</v>
      </c>
    </row>
    <row r="87" spans="1:4" x14ac:dyDescent="0.2">
      <c r="A87" s="115">
        <v>74</v>
      </c>
      <c r="B87" s="116" t="s">
        <v>3240</v>
      </c>
      <c r="C87" s="117" t="s">
        <v>3270</v>
      </c>
      <c r="D87" s="117" t="s">
        <v>3272</v>
      </c>
    </row>
    <row r="88" spans="1:4" x14ac:dyDescent="0.2">
      <c r="A88" s="115">
        <v>75</v>
      </c>
      <c r="B88" s="116" t="s">
        <v>3240</v>
      </c>
      <c r="C88" s="117" t="s">
        <v>3273</v>
      </c>
      <c r="D88" s="117" t="s">
        <v>3274</v>
      </c>
    </row>
    <row r="89" spans="1:4" x14ac:dyDescent="0.2">
      <c r="A89" s="115">
        <v>76</v>
      </c>
      <c r="B89" s="116" t="s">
        <v>3240</v>
      </c>
      <c r="C89" s="117" t="s">
        <v>3275</v>
      </c>
      <c r="D89" s="117" t="s">
        <v>3276</v>
      </c>
    </row>
    <row r="90" spans="1:4" x14ac:dyDescent="0.2">
      <c r="A90" s="115">
        <v>77</v>
      </c>
      <c r="B90" s="116" t="s">
        <v>3240</v>
      </c>
      <c r="C90" s="117" t="s">
        <v>3277</v>
      </c>
      <c r="D90" s="117" t="s">
        <v>3306</v>
      </c>
    </row>
    <row r="91" spans="1:4" x14ac:dyDescent="0.2">
      <c r="A91" s="115">
        <v>78</v>
      </c>
      <c r="B91" s="116" t="s">
        <v>3278</v>
      </c>
      <c r="C91" s="48" t="s">
        <v>3308</v>
      </c>
      <c r="D91" s="117" t="s">
        <v>3279</v>
      </c>
    </row>
    <row r="92" spans="1:4" x14ac:dyDescent="0.2">
      <c r="A92" s="115">
        <v>79</v>
      </c>
      <c r="B92" s="116" t="s">
        <v>3240</v>
      </c>
      <c r="C92" s="117" t="s">
        <v>3280</v>
      </c>
      <c r="D92" s="117" t="s">
        <v>3281</v>
      </c>
    </row>
    <row r="93" spans="1:4" x14ac:dyDescent="0.2">
      <c r="A93" s="115">
        <v>80</v>
      </c>
      <c r="B93" s="116" t="s">
        <v>3240</v>
      </c>
      <c r="C93" s="117" t="s">
        <v>3282</v>
      </c>
      <c r="D93" s="117" t="s">
        <v>3283</v>
      </c>
    </row>
    <row r="94" spans="1:4" x14ac:dyDescent="0.2">
      <c r="A94" s="115">
        <v>81</v>
      </c>
      <c r="B94" s="116" t="s">
        <v>3240</v>
      </c>
      <c r="C94" s="117" t="s">
        <v>3284</v>
      </c>
      <c r="D94" s="117" t="s">
        <v>3285</v>
      </c>
    </row>
    <row r="95" spans="1:4" x14ac:dyDescent="0.2">
      <c r="A95" s="115">
        <v>82</v>
      </c>
      <c r="B95" s="116" t="s">
        <v>3240</v>
      </c>
      <c r="C95" s="117" t="s">
        <v>3286</v>
      </c>
      <c r="D95" s="117" t="s">
        <v>3287</v>
      </c>
    </row>
    <row r="96" spans="1:4" x14ac:dyDescent="0.2">
      <c r="A96" s="115">
        <v>83</v>
      </c>
      <c r="B96" s="116" t="s">
        <v>3240</v>
      </c>
      <c r="C96" s="117" t="s">
        <v>3288</v>
      </c>
      <c r="D96" s="117" t="s">
        <v>3289</v>
      </c>
    </row>
    <row r="97" spans="1:4" x14ac:dyDescent="0.2">
      <c r="A97" s="115">
        <v>84</v>
      </c>
      <c r="B97" s="116" t="s">
        <v>3240</v>
      </c>
      <c r="C97" s="117" t="s">
        <v>3290</v>
      </c>
      <c r="D97" s="117" t="s">
        <v>3291</v>
      </c>
    </row>
    <row r="98" spans="1:4" x14ac:dyDescent="0.2">
      <c r="A98" s="115" t="s">
        <v>3292</v>
      </c>
      <c r="B98" s="116" t="s">
        <v>3293</v>
      </c>
      <c r="C98" s="117" t="s">
        <v>3294</v>
      </c>
      <c r="D98" s="117" t="s">
        <v>3295</v>
      </c>
    </row>
    <row r="99" spans="1:4" x14ac:dyDescent="0.2">
      <c r="A99" s="115" t="s">
        <v>3296</v>
      </c>
      <c r="B99" s="116" t="s">
        <v>3293</v>
      </c>
      <c r="C99" s="117" t="s">
        <v>3297</v>
      </c>
      <c r="D99" s="117" t="s">
        <v>3298</v>
      </c>
    </row>
    <row r="100" spans="1:4" x14ac:dyDescent="0.2">
      <c r="A100" s="115">
        <v>89</v>
      </c>
      <c r="B100" s="116" t="s">
        <v>3240</v>
      </c>
      <c r="C100" s="117" t="s">
        <v>3161</v>
      </c>
      <c r="D100" s="117" t="s">
        <v>3299</v>
      </c>
    </row>
    <row r="101" spans="1:4" x14ac:dyDescent="0.2">
      <c r="A101" s="115">
        <v>90</v>
      </c>
      <c r="B101" s="116" t="s">
        <v>3240</v>
      </c>
      <c r="C101" s="117" t="s">
        <v>3161</v>
      </c>
      <c r="D101" s="117" t="s">
        <v>3300</v>
      </c>
    </row>
    <row r="102" spans="1:4" x14ac:dyDescent="0.2">
      <c r="A102" s="115">
        <v>91</v>
      </c>
      <c r="B102" s="116" t="s">
        <v>3240</v>
      </c>
      <c r="C102" s="117" t="s">
        <v>3301</v>
      </c>
      <c r="D102" s="117" t="s">
        <v>3302</v>
      </c>
    </row>
    <row r="103" spans="1:4" x14ac:dyDescent="0.2">
      <c r="A103" s="115">
        <v>92</v>
      </c>
      <c r="B103" s="116" t="s">
        <v>3293</v>
      </c>
      <c r="C103" s="117" t="s">
        <v>489</v>
      </c>
      <c r="D103" s="117" t="s">
        <v>3303</v>
      </c>
    </row>
    <row r="104" spans="1:4" x14ac:dyDescent="0.2">
      <c r="A104" s="115">
        <v>93</v>
      </c>
      <c r="B104" s="116" t="s">
        <v>3293</v>
      </c>
      <c r="C104" s="117" t="s">
        <v>3161</v>
      </c>
      <c r="D104" s="117" t="s">
        <v>3161</v>
      </c>
    </row>
    <row r="105" spans="1:4" x14ac:dyDescent="0.2">
      <c r="A105" s="115">
        <v>94</v>
      </c>
      <c r="B105" s="116" t="s">
        <v>3240</v>
      </c>
      <c r="C105" s="117" t="s">
        <v>3304</v>
      </c>
      <c r="D105" s="117" t="s">
        <v>3305</v>
      </c>
    </row>
    <row r="143" spans="1:3" x14ac:dyDescent="0.2">
      <c r="A143" s="6" t="s">
        <v>3</v>
      </c>
      <c r="B143" s="8" t="s">
        <v>5</v>
      </c>
      <c r="C143" s="2"/>
    </row>
    <row r="144" spans="1:3" x14ac:dyDescent="0.2">
      <c r="A144" s="3"/>
      <c r="B144" s="3"/>
      <c r="C144" s="2"/>
    </row>
    <row r="145" spans="1:3" x14ac:dyDescent="0.2">
      <c r="A145" s="6" t="s">
        <v>4</v>
      </c>
      <c r="B145" s="8" t="s">
        <v>6</v>
      </c>
      <c r="C145" s="2"/>
    </row>
    <row r="146" spans="1:3" x14ac:dyDescent="0.2">
      <c r="A146" s="3"/>
      <c r="B146" s="3"/>
      <c r="C146" s="2"/>
    </row>
    <row r="147" spans="1:3" x14ac:dyDescent="0.2">
      <c r="A147" s="6" t="s">
        <v>13</v>
      </c>
      <c r="B147" s="3"/>
      <c r="C147" s="2"/>
    </row>
  </sheetData>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78" name="Rango1_35"/>
    <protectedRange sqref="E79:F79" name="Rango1_36"/>
    <protectedRange sqref="E80:F80" name="Rango1_37"/>
    <protectedRange sqref="E81:F81" name="Rango1_38"/>
    <protectedRange sqref="E82:F82" name="Rango1_39"/>
    <protectedRange sqref="B17 D17" name="Rango1_1_2"/>
    <protectedRange sqref="B18 D18" name="Rango1_2_2"/>
    <protectedRange sqref="B19:D19" name="Rango1_3_2"/>
    <protectedRange sqref="B20 D20" name="Rango1_4_2"/>
    <protectedRange sqref="B21 D21" name="Rango1_5_2"/>
    <protectedRange sqref="B22 D22" name="Rango1_6_2"/>
    <protectedRange sqref="B23 D23" name="Rango1_7_2"/>
    <protectedRange sqref="B24 D24" name="Rango1_8_2"/>
    <protectedRange sqref="B25 D25" name="Rango1_9_2"/>
    <protectedRange sqref="B26 D26" name="Rango1_10_2"/>
    <protectedRange sqref="C16" name="Rango1_12_2"/>
    <protectedRange sqref="C17" name="Rango1_13_2"/>
    <protectedRange sqref="C20" name="Rango1_14_2"/>
    <protectedRange sqref="C21" name="Rango1_15_2"/>
    <protectedRange sqref="C22" name="Rango1_16_2"/>
    <protectedRange sqref="C23" name="Rango1_17_2"/>
    <protectedRange sqref="C24" name="Rango1_18_2"/>
    <protectedRange sqref="C25" name="Rango1_19_2"/>
    <protectedRange sqref="C26" name="Rango1_20_2"/>
    <protectedRange sqref="D27" name="Rango1_21_2_1"/>
    <protectedRange sqref="D28" name="Rango1_22_2_1"/>
    <protectedRange sqref="D29" name="Rango1_23_2_1"/>
    <protectedRange sqref="D30" name="Rango1_24_2_1"/>
    <protectedRange sqref="D31" name="Rango1_25_2_1"/>
    <protectedRange sqref="D32" name="Rango1_26_2_1"/>
    <protectedRange sqref="D33" name="Rango1_27_2_1"/>
    <protectedRange sqref="D34" name="Rango1_28_2_1"/>
    <protectedRange sqref="D35" name="Rango1_29_2_1"/>
    <protectedRange sqref="D36" name="Rango1_30_2_1"/>
    <protectedRange sqref="D37" name="Rango1_31_2_1"/>
    <protectedRange sqref="D38" name="Rango1_32_2_1"/>
    <protectedRange sqref="D39" name="Rango1_33_2_1"/>
    <protectedRange sqref="D40" name="Rango1_34_2_1"/>
    <protectedRange sqref="D44:D105" name="Rango1_35_2_1"/>
    <protectedRange sqref="D41" name="Rango1_37_2_1"/>
    <protectedRange sqref="D42" name="Rango1_38_2_1"/>
    <protectedRange sqref="D43" name="Rango1_39_2_1"/>
  </protectedRanges>
  <mergeCells count="4">
    <mergeCell ref="A8:E8"/>
    <mergeCell ref="A9:E9"/>
    <mergeCell ref="A10:E10"/>
    <mergeCell ref="A13:D1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F120"/>
  <sheetViews>
    <sheetView topLeftCell="A13" workbookViewId="0">
      <pane ySplit="15" topLeftCell="A76" activePane="bottomLeft" state="frozen"/>
      <selection activeCell="A13" sqref="A13"/>
      <selection pane="bottomLeft" activeCell="A79" sqref="A79:IV85"/>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20" spans="1:6" ht="18" x14ac:dyDescent="0.25">
      <c r="A20" s="150"/>
      <c r="B20" s="150"/>
      <c r="C20" s="150"/>
      <c r="D20" s="150"/>
    </row>
    <row r="21" spans="1:6" ht="18" x14ac:dyDescent="0.25">
      <c r="A21" s="123"/>
      <c r="B21" s="123"/>
      <c r="C21" s="155"/>
      <c r="D21" s="155"/>
      <c r="E21" s="155"/>
      <c r="F21" s="155"/>
    </row>
    <row r="22" spans="1:6" ht="18" x14ac:dyDescent="0.25">
      <c r="A22" s="123"/>
      <c r="B22" s="123"/>
      <c r="C22" s="123"/>
      <c r="D22" s="123"/>
    </row>
    <row r="23" spans="1:6" ht="18" x14ac:dyDescent="0.25">
      <c r="A23" s="123"/>
      <c r="B23" s="123"/>
      <c r="C23" s="123"/>
      <c r="D23" s="123"/>
    </row>
    <row r="24" spans="1:6" ht="18" x14ac:dyDescent="0.25">
      <c r="A24" s="123"/>
      <c r="B24" s="123"/>
      <c r="C24" s="123"/>
      <c r="D24" s="123"/>
    </row>
    <row r="25" spans="1:6" ht="18" x14ac:dyDescent="0.25">
      <c r="A25" s="123"/>
      <c r="B25" s="150" t="s">
        <v>109</v>
      </c>
      <c r="C25" s="150"/>
      <c r="D25" s="150"/>
      <c r="E25" s="150"/>
    </row>
    <row r="26" spans="1:6" x14ac:dyDescent="0.2">
      <c r="A26" s="11"/>
    </row>
    <row r="27" spans="1:6" ht="25.5" x14ac:dyDescent="0.2">
      <c r="A27" s="5" t="s">
        <v>15</v>
      </c>
      <c r="B27" s="5" t="s">
        <v>16</v>
      </c>
      <c r="C27" s="5" t="s">
        <v>17</v>
      </c>
      <c r="D27" s="29" t="s">
        <v>18</v>
      </c>
    </row>
    <row r="28" spans="1:6" x14ac:dyDescent="0.2">
      <c r="A28" s="50">
        <v>1</v>
      </c>
      <c r="B28" s="70" t="s">
        <v>1805</v>
      </c>
      <c r="C28" s="64" t="s">
        <v>1792</v>
      </c>
      <c r="D28" s="70" t="s">
        <v>1793</v>
      </c>
    </row>
    <row r="29" spans="1:6" x14ac:dyDescent="0.2">
      <c r="A29" s="50">
        <v>2</v>
      </c>
      <c r="B29" s="70" t="s">
        <v>1806</v>
      </c>
      <c r="C29" s="64" t="s">
        <v>1794</v>
      </c>
      <c r="D29" s="70" t="s">
        <v>1795</v>
      </c>
    </row>
    <row r="30" spans="1:6" x14ac:dyDescent="0.2">
      <c r="A30" s="50">
        <v>3</v>
      </c>
      <c r="B30" s="70" t="s">
        <v>1807</v>
      </c>
      <c r="C30" s="70" t="s">
        <v>193</v>
      </c>
      <c r="D30" s="70" t="s">
        <v>1796</v>
      </c>
    </row>
    <row r="31" spans="1:6" x14ac:dyDescent="0.2">
      <c r="A31" s="50">
        <v>4</v>
      </c>
      <c r="B31" s="71" t="s">
        <v>1808</v>
      </c>
      <c r="C31" s="71" t="s">
        <v>1797</v>
      </c>
      <c r="D31" s="71" t="s">
        <v>1798</v>
      </c>
    </row>
    <row r="32" spans="1:6" x14ac:dyDescent="0.2">
      <c r="A32" s="50">
        <v>5</v>
      </c>
      <c r="B32" s="72" t="s">
        <v>1809</v>
      </c>
      <c r="C32" s="64" t="s">
        <v>1803</v>
      </c>
      <c r="D32" s="72" t="s">
        <v>1799</v>
      </c>
    </row>
    <row r="33" spans="1:4" x14ac:dyDescent="0.2">
      <c r="A33" s="50">
        <v>6</v>
      </c>
      <c r="B33" s="70" t="s">
        <v>1810</v>
      </c>
      <c r="C33" s="64" t="s">
        <v>1800</v>
      </c>
      <c r="D33" s="70" t="s">
        <v>1801</v>
      </c>
    </row>
    <row r="34" spans="1:4" x14ac:dyDescent="0.2">
      <c r="A34" s="50">
        <v>7</v>
      </c>
      <c r="B34" s="70" t="s">
        <v>1802</v>
      </c>
      <c r="C34" s="67" t="s">
        <v>1803</v>
      </c>
      <c r="D34" s="70" t="s">
        <v>1804</v>
      </c>
    </row>
    <row r="35" spans="1:4" x14ac:dyDescent="0.2">
      <c r="A35" s="50">
        <v>8</v>
      </c>
      <c r="B35" s="70" t="s">
        <v>1802</v>
      </c>
      <c r="C35" s="67" t="s">
        <v>1803</v>
      </c>
      <c r="D35" s="70" t="s">
        <v>1804</v>
      </c>
    </row>
    <row r="36" spans="1:4" x14ac:dyDescent="0.2">
      <c r="A36" s="50">
        <v>9</v>
      </c>
      <c r="B36" s="72" t="s">
        <v>1811</v>
      </c>
      <c r="C36" s="64" t="s">
        <v>1812</v>
      </c>
      <c r="D36" s="72" t="s">
        <v>1813</v>
      </c>
    </row>
    <row r="37" spans="1:4" x14ac:dyDescent="0.2">
      <c r="A37" s="50">
        <v>10</v>
      </c>
      <c r="B37" s="72" t="s">
        <v>1814</v>
      </c>
      <c r="C37" s="64" t="s">
        <v>1815</v>
      </c>
      <c r="D37" s="138" t="s">
        <v>3555</v>
      </c>
    </row>
    <row r="38" spans="1:4" x14ac:dyDescent="0.2">
      <c r="A38" s="50">
        <v>11</v>
      </c>
      <c r="B38" s="72" t="s">
        <v>1816</v>
      </c>
      <c r="C38" s="64" t="s">
        <v>1817</v>
      </c>
      <c r="D38" s="72" t="s">
        <v>1818</v>
      </c>
    </row>
    <row r="39" spans="1:4" ht="18" x14ac:dyDescent="0.2">
      <c r="A39" s="50">
        <v>12</v>
      </c>
      <c r="B39" s="52" t="s">
        <v>1819</v>
      </c>
      <c r="C39" s="52" t="s">
        <v>1820</v>
      </c>
      <c r="D39" s="72" t="s">
        <v>1821</v>
      </c>
    </row>
    <row r="40" spans="1:4" ht="18" x14ac:dyDescent="0.2">
      <c r="A40" s="50">
        <v>13</v>
      </c>
      <c r="B40" s="52" t="s">
        <v>1822</v>
      </c>
      <c r="C40" s="52" t="s">
        <v>218</v>
      </c>
      <c r="D40" s="72" t="s">
        <v>1823</v>
      </c>
    </row>
    <row r="41" spans="1:4" ht="18" x14ac:dyDescent="0.2">
      <c r="A41" s="50">
        <v>14</v>
      </c>
      <c r="B41" s="52" t="s">
        <v>1824</v>
      </c>
      <c r="C41" s="52" t="s">
        <v>218</v>
      </c>
      <c r="D41" s="72" t="s">
        <v>3311</v>
      </c>
    </row>
    <row r="42" spans="1:4" ht="18" x14ac:dyDescent="0.2">
      <c r="A42" s="50">
        <v>15</v>
      </c>
      <c r="B42" s="52" t="s">
        <v>1825</v>
      </c>
      <c r="C42" s="52" t="s">
        <v>218</v>
      </c>
      <c r="D42" s="72" t="s">
        <v>3312</v>
      </c>
    </row>
    <row r="43" spans="1:4" x14ac:dyDescent="0.2">
      <c r="A43" s="50">
        <v>16</v>
      </c>
      <c r="B43" s="52" t="s">
        <v>1826</v>
      </c>
      <c r="C43" s="52" t="s">
        <v>1360</v>
      </c>
      <c r="D43" s="72" t="s">
        <v>1827</v>
      </c>
    </row>
    <row r="44" spans="1:4" x14ac:dyDescent="0.2">
      <c r="A44" s="50">
        <v>17</v>
      </c>
      <c r="B44" s="52" t="s">
        <v>1828</v>
      </c>
      <c r="C44" s="52" t="s">
        <v>1829</v>
      </c>
      <c r="D44" s="72" t="s">
        <v>1830</v>
      </c>
    </row>
    <row r="45" spans="1:4" x14ac:dyDescent="0.2">
      <c r="A45" s="50">
        <v>18</v>
      </c>
      <c r="B45" s="52" t="s">
        <v>1831</v>
      </c>
      <c r="C45" s="52" t="s">
        <v>1832</v>
      </c>
      <c r="D45" s="72" t="s">
        <v>1833</v>
      </c>
    </row>
    <row r="46" spans="1:4" x14ac:dyDescent="0.2">
      <c r="A46" s="50">
        <v>19</v>
      </c>
      <c r="B46" s="52" t="s">
        <v>1834</v>
      </c>
      <c r="C46" s="52" t="s">
        <v>212</v>
      </c>
      <c r="D46" s="72" t="s">
        <v>1835</v>
      </c>
    </row>
    <row r="47" spans="1:4" x14ac:dyDescent="0.2">
      <c r="A47" s="50">
        <v>20</v>
      </c>
      <c r="B47" s="52" t="s">
        <v>1836</v>
      </c>
      <c r="C47" s="52" t="s">
        <v>212</v>
      </c>
      <c r="D47" s="72" t="s">
        <v>1837</v>
      </c>
    </row>
    <row r="48" spans="1:4" x14ac:dyDescent="0.2">
      <c r="A48" s="50">
        <v>21</v>
      </c>
      <c r="B48" s="52" t="s">
        <v>1838</v>
      </c>
      <c r="C48" s="52" t="s">
        <v>728</v>
      </c>
      <c r="D48" s="72" t="s">
        <v>1839</v>
      </c>
    </row>
    <row r="49" spans="1:4" ht="18" x14ac:dyDescent="0.2">
      <c r="A49" s="50">
        <v>22</v>
      </c>
      <c r="B49" s="52" t="s">
        <v>1840</v>
      </c>
      <c r="C49" s="52" t="s">
        <v>1841</v>
      </c>
      <c r="D49" s="72" t="s">
        <v>1842</v>
      </c>
    </row>
    <row r="50" spans="1:4" ht="18" x14ac:dyDescent="0.2">
      <c r="A50" s="50">
        <v>23</v>
      </c>
      <c r="B50" s="52" t="s">
        <v>1843</v>
      </c>
      <c r="C50" s="52" t="s">
        <v>1832</v>
      </c>
      <c r="D50" s="72" t="s">
        <v>1844</v>
      </c>
    </row>
    <row r="51" spans="1:4" x14ac:dyDescent="0.2">
      <c r="A51" s="50">
        <v>24</v>
      </c>
      <c r="B51" s="52" t="s">
        <v>1845</v>
      </c>
      <c r="C51" s="52" t="s">
        <v>212</v>
      </c>
      <c r="D51" s="72" t="s">
        <v>1846</v>
      </c>
    </row>
    <row r="52" spans="1:4" x14ac:dyDescent="0.2">
      <c r="A52" s="50">
        <v>25</v>
      </c>
      <c r="B52" s="52" t="s">
        <v>1845</v>
      </c>
      <c r="C52" s="52" t="s">
        <v>212</v>
      </c>
      <c r="D52" s="73" t="s">
        <v>1847</v>
      </c>
    </row>
    <row r="53" spans="1:4" ht="18" x14ac:dyDescent="0.2">
      <c r="A53" s="50">
        <v>26</v>
      </c>
      <c r="B53" s="52" t="s">
        <v>1848</v>
      </c>
      <c r="C53" s="52" t="s">
        <v>765</v>
      </c>
      <c r="D53" s="72" t="s">
        <v>1849</v>
      </c>
    </row>
    <row r="54" spans="1:4" x14ac:dyDescent="0.2">
      <c r="A54" s="50">
        <v>27</v>
      </c>
      <c r="B54" s="52" t="s">
        <v>1850</v>
      </c>
      <c r="C54" s="52" t="s">
        <v>1851</v>
      </c>
      <c r="D54" s="73" t="s">
        <v>1852</v>
      </c>
    </row>
    <row r="55" spans="1:4" x14ac:dyDescent="0.2">
      <c r="A55" s="50">
        <v>28</v>
      </c>
      <c r="B55" s="52" t="s">
        <v>1853</v>
      </c>
      <c r="C55" s="52" t="s">
        <v>765</v>
      </c>
      <c r="D55" s="72" t="s">
        <v>1854</v>
      </c>
    </row>
    <row r="56" spans="1:4" ht="18" x14ac:dyDescent="0.2">
      <c r="A56" s="50">
        <v>29</v>
      </c>
      <c r="B56" s="52" t="s">
        <v>1855</v>
      </c>
      <c r="C56" s="52" t="s">
        <v>1856</v>
      </c>
      <c r="D56" s="72" t="s">
        <v>1857</v>
      </c>
    </row>
    <row r="57" spans="1:4" x14ac:dyDescent="0.2">
      <c r="A57" s="50">
        <v>30</v>
      </c>
      <c r="B57" s="52" t="s">
        <v>1858</v>
      </c>
      <c r="C57" s="52" t="s">
        <v>1859</v>
      </c>
      <c r="D57" s="72" t="s">
        <v>1860</v>
      </c>
    </row>
    <row r="58" spans="1:4" x14ac:dyDescent="0.2">
      <c r="A58" s="50">
        <v>31</v>
      </c>
      <c r="B58" s="52" t="s">
        <v>1861</v>
      </c>
      <c r="C58" s="52" t="s">
        <v>1862</v>
      </c>
      <c r="D58" s="72" t="s">
        <v>1863</v>
      </c>
    </row>
    <row r="59" spans="1:4" ht="18" x14ac:dyDescent="0.2">
      <c r="A59" s="50">
        <v>32</v>
      </c>
      <c r="B59" s="52" t="s">
        <v>1864</v>
      </c>
      <c r="C59" s="52" t="s">
        <v>304</v>
      </c>
      <c r="D59" s="72" t="s">
        <v>1867</v>
      </c>
    </row>
    <row r="60" spans="1:4" ht="18" x14ac:dyDescent="0.2">
      <c r="A60" s="50">
        <v>33</v>
      </c>
      <c r="B60" s="52" t="s">
        <v>1864</v>
      </c>
      <c r="C60" s="52" t="s">
        <v>304</v>
      </c>
      <c r="D60" s="72" t="s">
        <v>1867</v>
      </c>
    </row>
    <row r="61" spans="1:4" ht="18" x14ac:dyDescent="0.2">
      <c r="A61" s="50">
        <v>34</v>
      </c>
      <c r="B61" s="52" t="s">
        <v>1865</v>
      </c>
      <c r="C61" s="52" t="s">
        <v>1866</v>
      </c>
      <c r="D61" s="72" t="s">
        <v>3309</v>
      </c>
    </row>
    <row r="62" spans="1:4" ht="18" x14ac:dyDescent="0.2">
      <c r="A62" s="50">
        <v>35</v>
      </c>
      <c r="B62" s="52" t="s">
        <v>1868</v>
      </c>
      <c r="C62" s="52" t="s">
        <v>1869</v>
      </c>
      <c r="D62" s="72" t="s">
        <v>1870</v>
      </c>
    </row>
    <row r="63" spans="1:4" x14ac:dyDescent="0.2">
      <c r="A63" s="50">
        <v>36</v>
      </c>
      <c r="B63" s="52" t="s">
        <v>1871</v>
      </c>
      <c r="C63" s="52" t="s">
        <v>1872</v>
      </c>
      <c r="D63" s="72" t="s">
        <v>1873</v>
      </c>
    </row>
    <row r="64" spans="1:4" x14ac:dyDescent="0.2">
      <c r="A64" s="50">
        <v>37</v>
      </c>
      <c r="B64" s="52" t="s">
        <v>1874</v>
      </c>
      <c r="C64" s="52" t="s">
        <v>664</v>
      </c>
      <c r="D64" s="72" t="s">
        <v>1875</v>
      </c>
    </row>
    <row r="65" spans="1:4" x14ac:dyDescent="0.2">
      <c r="A65" s="50">
        <v>38</v>
      </c>
      <c r="B65" s="52" t="s">
        <v>1876</v>
      </c>
      <c r="C65" s="52" t="s">
        <v>1877</v>
      </c>
      <c r="D65" s="72" t="s">
        <v>1878</v>
      </c>
    </row>
    <row r="66" spans="1:4" ht="18" x14ac:dyDescent="0.2">
      <c r="A66" s="50">
        <v>39</v>
      </c>
      <c r="B66" s="52" t="s">
        <v>1879</v>
      </c>
      <c r="C66" s="52" t="s">
        <v>1880</v>
      </c>
      <c r="D66" s="72" t="s">
        <v>3310</v>
      </c>
    </row>
    <row r="67" spans="1:4" ht="18" x14ac:dyDescent="0.2">
      <c r="A67" s="50">
        <v>40</v>
      </c>
      <c r="B67" s="52" t="s">
        <v>1881</v>
      </c>
      <c r="C67" s="52" t="s">
        <v>200</v>
      </c>
      <c r="D67" s="72" t="s">
        <v>1882</v>
      </c>
    </row>
    <row r="68" spans="1:4" ht="18" x14ac:dyDescent="0.2">
      <c r="A68" s="50">
        <v>41</v>
      </c>
      <c r="B68" s="52" t="s">
        <v>1883</v>
      </c>
      <c r="C68" s="52" t="s">
        <v>983</v>
      </c>
      <c r="D68" s="72" t="s">
        <v>1884</v>
      </c>
    </row>
    <row r="69" spans="1:4" ht="18" x14ac:dyDescent="0.2">
      <c r="A69" s="50">
        <v>42</v>
      </c>
      <c r="B69" s="52" t="s">
        <v>1885</v>
      </c>
      <c r="C69" s="52" t="s">
        <v>1886</v>
      </c>
      <c r="D69" s="72" t="s">
        <v>1887</v>
      </c>
    </row>
    <row r="70" spans="1:4" ht="18" x14ac:dyDescent="0.2">
      <c r="A70" s="50">
        <v>43</v>
      </c>
      <c r="B70" s="52" t="s">
        <v>1891</v>
      </c>
      <c r="C70" s="52" t="s">
        <v>1888</v>
      </c>
      <c r="D70" s="72" t="s">
        <v>1889</v>
      </c>
    </row>
    <row r="71" spans="1:4" ht="18" x14ac:dyDescent="0.2">
      <c r="A71" s="50">
        <v>44</v>
      </c>
      <c r="B71" s="52" t="s">
        <v>1890</v>
      </c>
      <c r="C71" s="52" t="s">
        <v>1892</v>
      </c>
      <c r="D71" s="72" t="s">
        <v>1893</v>
      </c>
    </row>
    <row r="72" spans="1:4" ht="18" x14ac:dyDescent="0.2">
      <c r="A72" s="50">
        <v>45</v>
      </c>
      <c r="B72" s="52" t="s">
        <v>1894</v>
      </c>
      <c r="C72" s="52" t="s">
        <v>1895</v>
      </c>
      <c r="D72" s="72" t="s">
        <v>1896</v>
      </c>
    </row>
    <row r="73" spans="1:4" x14ac:dyDescent="0.2">
      <c r="A73" s="50">
        <v>46</v>
      </c>
      <c r="B73" s="52" t="s">
        <v>1897</v>
      </c>
      <c r="C73" s="52" t="s">
        <v>1898</v>
      </c>
      <c r="D73" s="72" t="s">
        <v>1899</v>
      </c>
    </row>
    <row r="74" spans="1:4" ht="18" x14ac:dyDescent="0.2">
      <c r="A74" s="50">
        <v>47</v>
      </c>
      <c r="B74" s="52" t="s">
        <v>1900</v>
      </c>
      <c r="C74" s="52" t="s">
        <v>1901</v>
      </c>
      <c r="D74" s="72" t="s">
        <v>1902</v>
      </c>
    </row>
    <row r="75" spans="1:4" ht="18" x14ac:dyDescent="0.2">
      <c r="A75" s="50">
        <v>48</v>
      </c>
      <c r="B75" s="52" t="s">
        <v>1903</v>
      </c>
      <c r="C75" s="52" t="s">
        <v>1904</v>
      </c>
      <c r="D75" s="72" t="s">
        <v>1905</v>
      </c>
    </row>
    <row r="76" spans="1:4" ht="18" x14ac:dyDescent="0.2">
      <c r="A76" s="50">
        <v>49</v>
      </c>
      <c r="B76" s="52" t="s">
        <v>1906</v>
      </c>
      <c r="C76" s="52" t="s">
        <v>1254</v>
      </c>
      <c r="D76" s="72" t="s">
        <v>1907</v>
      </c>
    </row>
    <row r="77" spans="1:4" ht="18" x14ac:dyDescent="0.2">
      <c r="A77" s="50">
        <v>50</v>
      </c>
      <c r="B77" s="52" t="s">
        <v>1908</v>
      </c>
      <c r="C77" s="52" t="s">
        <v>1254</v>
      </c>
      <c r="D77" s="72" t="s">
        <v>1909</v>
      </c>
    </row>
    <row r="78" spans="1:4" ht="18" x14ac:dyDescent="0.2">
      <c r="A78" s="50">
        <v>51</v>
      </c>
      <c r="B78" s="52" t="s">
        <v>1910</v>
      </c>
      <c r="C78" s="52" t="s">
        <v>193</v>
      </c>
      <c r="D78" s="72" t="s">
        <v>1911</v>
      </c>
    </row>
    <row r="116" spans="1:3" x14ac:dyDescent="0.2">
      <c r="A116" s="6" t="s">
        <v>3</v>
      </c>
      <c r="B116" s="8" t="s">
        <v>5</v>
      </c>
      <c r="C116" s="2"/>
    </row>
    <row r="117" spans="1:3" x14ac:dyDescent="0.2">
      <c r="A117" s="3"/>
      <c r="B117" s="3"/>
      <c r="C117" s="2"/>
    </row>
    <row r="118" spans="1:3" x14ac:dyDescent="0.2">
      <c r="A118" s="6" t="s">
        <v>4</v>
      </c>
      <c r="B118" s="8" t="s">
        <v>6</v>
      </c>
      <c r="C118" s="2"/>
    </row>
    <row r="119" spans="1:3" x14ac:dyDescent="0.2">
      <c r="A119" s="3"/>
      <c r="B119" s="3"/>
      <c r="C119" s="2"/>
    </row>
    <row r="120" spans="1:3" x14ac:dyDescent="0.2">
      <c r="A120" s="6" t="s">
        <v>13</v>
      </c>
      <c r="B120" s="3"/>
      <c r="C120" s="2"/>
    </row>
  </sheetData>
  <protectedRanges>
    <protectedRange sqref="B29 D29" name="Rango1_1"/>
    <protectedRange sqref="B30 D30" name="Rango1_2"/>
    <protectedRange sqref="B31:D31" name="Rango1_3"/>
    <protectedRange sqref="B32 D32" name="Rango1_4"/>
    <protectedRange sqref="B33 D33" name="Rango1_5"/>
    <protectedRange sqref="B34:B35 D34:D35" name="Rango1_6"/>
    <protectedRange sqref="B36 D36" name="Rango1_8"/>
    <protectedRange sqref="B37 D37" name="Rango1_9"/>
    <protectedRange sqref="B38 D38" name="Rango1_10"/>
    <protectedRange sqref="C28" name="Rango1_12"/>
    <protectedRange sqref="C29" name="Rango1_13"/>
    <protectedRange sqref="C32" name="Rango1_14"/>
    <protectedRange sqref="C33" name="Rango1_15"/>
    <protectedRange sqref="C34:C35" name="Rango1_16"/>
    <protectedRange sqref="C36" name="Rango1_18"/>
    <protectedRange sqref="C37" name="Rango1_19"/>
    <protectedRange sqref="C38" name="Rango1_20"/>
    <protectedRange sqref="D39:E39" name="Rango1_21"/>
    <protectedRange sqref="D40:E40" name="Rango1_22"/>
    <protectedRange sqref="E41:F41" name="Rango1_23"/>
    <protectedRange sqref="E42:F42" name="Rango1_24"/>
    <protectedRange sqref="D43:F43" name="Rango1_25"/>
    <protectedRange sqref="D44:F44" name="Rango1_26"/>
    <protectedRange sqref="D45:F45" name="Rango1_27"/>
    <protectedRange sqref="D46:F46" name="Rango1_28"/>
    <protectedRange sqref="D47:F47" name="Rango1_29"/>
    <protectedRange sqref="D48:F48" name="Rango1_30"/>
    <protectedRange sqref="D49:F49" name="Rango1_31"/>
    <protectedRange sqref="D50:F50" name="Rango1_32"/>
    <protectedRange sqref="D51:F51" name="Rango1_33"/>
    <protectedRange sqref="D52:F52" name="Rango1_34"/>
    <protectedRange sqref="D53:F53 E54:F57 D58:F78" name="Rango1_35"/>
    <protectedRange sqref="D54" name="Rango1_36"/>
    <protectedRange sqref="D55" name="Rango1_37"/>
    <protectedRange sqref="D56" name="Rango1_38"/>
    <protectedRange sqref="D57" name="Rango1_39"/>
    <protectedRange sqref="D41" name="Rango1_23_1"/>
    <protectedRange sqref="D42" name="Rango1_24_1"/>
  </protectedRanges>
  <mergeCells count="6">
    <mergeCell ref="A8:E8"/>
    <mergeCell ref="A9:E9"/>
    <mergeCell ref="A10:E10"/>
    <mergeCell ref="A20:D20"/>
    <mergeCell ref="C21:F21"/>
    <mergeCell ref="B25:E25"/>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28"/>
  <sheetViews>
    <sheetView topLeftCell="A10" zoomScale="120" zoomScaleNormal="120" workbookViewId="0">
      <pane ySplit="6" topLeftCell="A79" activePane="bottomLeft" state="frozen"/>
      <selection activeCell="A10" sqref="A10"/>
      <selection pane="bottomLeft" activeCell="A87" sqref="A87:IV92"/>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114</v>
      </c>
      <c r="B13" s="150"/>
      <c r="C13" s="150"/>
      <c r="D13" s="150"/>
    </row>
    <row r="14" spans="1:5" x14ac:dyDescent="0.2">
      <c r="A14" s="11"/>
    </row>
    <row r="15" spans="1:5" ht="25.5" x14ac:dyDescent="0.2">
      <c r="A15" s="5" t="s">
        <v>15</v>
      </c>
      <c r="B15" s="5" t="s">
        <v>16</v>
      </c>
      <c r="C15" s="5" t="s">
        <v>17</v>
      </c>
      <c r="D15" s="29" t="s">
        <v>18</v>
      </c>
    </row>
    <row r="16" spans="1:5" x14ac:dyDescent="0.2">
      <c r="A16" s="50">
        <v>1</v>
      </c>
      <c r="B16" s="70" t="s">
        <v>1348</v>
      </c>
      <c r="C16" s="64" t="s">
        <v>1341</v>
      </c>
      <c r="D16" s="70" t="s">
        <v>1342</v>
      </c>
    </row>
    <row r="17" spans="1:4" x14ac:dyDescent="0.2">
      <c r="A17" s="50">
        <v>2</v>
      </c>
      <c r="B17" s="70" t="s">
        <v>1343</v>
      </c>
      <c r="C17" s="64" t="s">
        <v>1344</v>
      </c>
      <c r="D17" s="70" t="s">
        <v>1345</v>
      </c>
    </row>
    <row r="18" spans="1:4" x14ac:dyDescent="0.2">
      <c r="A18" s="50">
        <v>3</v>
      </c>
      <c r="B18" s="70" t="s">
        <v>1343</v>
      </c>
      <c r="C18" s="70" t="s">
        <v>1346</v>
      </c>
      <c r="D18" s="70" t="s">
        <v>1347</v>
      </c>
    </row>
    <row r="19" spans="1:4" x14ac:dyDescent="0.2">
      <c r="A19" s="50">
        <v>4</v>
      </c>
      <c r="B19" s="71" t="s">
        <v>1351</v>
      </c>
      <c r="C19" s="71" t="s">
        <v>1349</v>
      </c>
      <c r="D19" s="71" t="s">
        <v>1350</v>
      </c>
    </row>
    <row r="20" spans="1:4" x14ac:dyDescent="0.2">
      <c r="A20" s="50">
        <v>5</v>
      </c>
      <c r="B20" s="71" t="s">
        <v>1351</v>
      </c>
      <c r="C20" s="64" t="s">
        <v>1352</v>
      </c>
      <c r="D20" s="72" t="s">
        <v>3322</v>
      </c>
    </row>
    <row r="21" spans="1:4" x14ac:dyDescent="0.2">
      <c r="A21" s="50">
        <v>6</v>
      </c>
      <c r="B21" s="70" t="s">
        <v>1343</v>
      </c>
      <c r="C21" s="140" t="s">
        <v>3560</v>
      </c>
      <c r="D21" s="70" t="s">
        <v>1353</v>
      </c>
    </row>
    <row r="22" spans="1:4" x14ac:dyDescent="0.2">
      <c r="A22" s="50">
        <v>7</v>
      </c>
      <c r="B22" s="70" t="s">
        <v>1343</v>
      </c>
      <c r="C22" s="67" t="s">
        <v>1358</v>
      </c>
      <c r="D22" s="70" t="s">
        <v>1359</v>
      </c>
    </row>
    <row r="23" spans="1:4" x14ac:dyDescent="0.2">
      <c r="A23" s="50">
        <v>8</v>
      </c>
      <c r="B23" s="70" t="s">
        <v>1343</v>
      </c>
      <c r="C23" s="67" t="s">
        <v>1354</v>
      </c>
      <c r="D23" s="70" t="s">
        <v>1355</v>
      </c>
    </row>
    <row r="24" spans="1:4" x14ac:dyDescent="0.2">
      <c r="A24" s="50">
        <v>9</v>
      </c>
      <c r="B24" s="70" t="s">
        <v>1343</v>
      </c>
      <c r="C24" s="64" t="s">
        <v>1356</v>
      </c>
      <c r="D24" s="70" t="s">
        <v>1357</v>
      </c>
    </row>
    <row r="25" spans="1:4" x14ac:dyDescent="0.2">
      <c r="A25" s="50">
        <v>10</v>
      </c>
      <c r="B25" s="70" t="s">
        <v>1343</v>
      </c>
      <c r="C25" s="64" t="s">
        <v>1360</v>
      </c>
      <c r="D25" s="72" t="s">
        <v>1361</v>
      </c>
    </row>
    <row r="26" spans="1:4" x14ac:dyDescent="0.2">
      <c r="A26" s="50">
        <v>11</v>
      </c>
      <c r="B26" s="70" t="s">
        <v>1343</v>
      </c>
      <c r="C26" s="64" t="s">
        <v>957</v>
      </c>
      <c r="D26" s="72" t="s">
        <v>1362</v>
      </c>
    </row>
    <row r="27" spans="1:4" x14ac:dyDescent="0.2">
      <c r="A27" s="50">
        <v>12</v>
      </c>
      <c r="B27" s="70" t="s">
        <v>1365</v>
      </c>
      <c r="C27" s="52" t="s">
        <v>1363</v>
      </c>
      <c r="D27" s="72" t="s">
        <v>1364</v>
      </c>
    </row>
    <row r="28" spans="1:4" x14ac:dyDescent="0.2">
      <c r="A28" s="50">
        <v>13</v>
      </c>
      <c r="B28" s="52" t="s">
        <v>1366</v>
      </c>
      <c r="C28" s="52" t="s">
        <v>192</v>
      </c>
      <c r="D28" s="72" t="s">
        <v>3323</v>
      </c>
    </row>
    <row r="29" spans="1:4" x14ac:dyDescent="0.2">
      <c r="A29" s="50">
        <v>14</v>
      </c>
      <c r="B29" s="52" t="s">
        <v>1367</v>
      </c>
      <c r="C29" s="52" t="s">
        <v>192</v>
      </c>
      <c r="D29" s="72" t="s">
        <v>1368</v>
      </c>
    </row>
    <row r="30" spans="1:4" x14ac:dyDescent="0.2">
      <c r="A30" s="50">
        <v>15</v>
      </c>
      <c r="B30" s="52" t="s">
        <v>1367</v>
      </c>
      <c r="C30" s="52" t="s">
        <v>1369</v>
      </c>
      <c r="D30" s="72" t="s">
        <v>3324</v>
      </c>
    </row>
    <row r="31" spans="1:4" x14ac:dyDescent="0.2">
      <c r="A31" s="50">
        <v>16</v>
      </c>
      <c r="B31" s="52" t="s">
        <v>1367</v>
      </c>
      <c r="C31" s="52" t="s">
        <v>1369</v>
      </c>
      <c r="D31" s="72" t="s">
        <v>1370</v>
      </c>
    </row>
    <row r="32" spans="1:4" x14ac:dyDescent="0.2">
      <c r="A32" s="50">
        <v>17</v>
      </c>
      <c r="B32" s="52" t="s">
        <v>1367</v>
      </c>
      <c r="C32" s="52" t="s">
        <v>1371</v>
      </c>
      <c r="D32" s="72" t="s">
        <v>1372</v>
      </c>
    </row>
    <row r="33" spans="1:4" x14ac:dyDescent="0.2">
      <c r="A33" s="50">
        <v>18</v>
      </c>
      <c r="B33" s="52" t="s">
        <v>1373</v>
      </c>
      <c r="C33" s="52" t="s">
        <v>1374</v>
      </c>
      <c r="D33" s="72" t="s">
        <v>1375</v>
      </c>
    </row>
    <row r="34" spans="1:4" x14ac:dyDescent="0.2">
      <c r="A34" s="50">
        <v>19</v>
      </c>
      <c r="B34" s="52" t="s">
        <v>1366</v>
      </c>
      <c r="C34" s="52" t="s">
        <v>675</v>
      </c>
      <c r="D34" s="72" t="s">
        <v>1376</v>
      </c>
    </row>
    <row r="35" spans="1:4" x14ac:dyDescent="0.2">
      <c r="A35" s="50">
        <v>20</v>
      </c>
      <c r="B35" s="52" t="s">
        <v>1367</v>
      </c>
      <c r="C35" s="130" t="s">
        <v>3550</v>
      </c>
      <c r="D35" s="72" t="s">
        <v>1377</v>
      </c>
    </row>
    <row r="36" spans="1:4" x14ac:dyDescent="0.2">
      <c r="A36" s="50">
        <v>21</v>
      </c>
      <c r="B36" s="52" t="s">
        <v>1367</v>
      </c>
      <c r="C36" s="52" t="s">
        <v>1378</v>
      </c>
      <c r="D36" s="72" t="s">
        <v>1379</v>
      </c>
    </row>
    <row r="37" spans="1:4" x14ac:dyDescent="0.2">
      <c r="A37" s="50">
        <v>22</v>
      </c>
      <c r="B37" s="52" t="s">
        <v>1366</v>
      </c>
      <c r="C37" s="52" t="s">
        <v>1378</v>
      </c>
      <c r="D37" s="72" t="s">
        <v>1380</v>
      </c>
    </row>
    <row r="38" spans="1:4" x14ac:dyDescent="0.2">
      <c r="A38" s="50">
        <v>23</v>
      </c>
      <c r="B38" s="52" t="s">
        <v>1366</v>
      </c>
      <c r="C38" s="52" t="s">
        <v>1381</v>
      </c>
      <c r="D38" s="52" t="s">
        <v>3325</v>
      </c>
    </row>
    <row r="39" spans="1:4" x14ac:dyDescent="0.2">
      <c r="A39" s="50">
        <v>24</v>
      </c>
      <c r="B39" s="52" t="s">
        <v>1367</v>
      </c>
      <c r="C39" s="52" t="s">
        <v>1381</v>
      </c>
      <c r="D39" s="72" t="s">
        <v>1382</v>
      </c>
    </row>
    <row r="40" spans="1:4" x14ac:dyDescent="0.2">
      <c r="A40" s="50">
        <v>25</v>
      </c>
      <c r="B40" s="52" t="s">
        <v>1383</v>
      </c>
      <c r="C40" s="52" t="s">
        <v>1384</v>
      </c>
      <c r="D40" s="73" t="s">
        <v>3326</v>
      </c>
    </row>
    <row r="41" spans="1:4" ht="18" x14ac:dyDescent="0.2">
      <c r="A41" s="50">
        <v>26</v>
      </c>
      <c r="B41" s="52" t="s">
        <v>1387</v>
      </c>
      <c r="C41" s="52" t="s">
        <v>1385</v>
      </c>
      <c r="D41" s="72" t="s">
        <v>1386</v>
      </c>
    </row>
    <row r="42" spans="1:4" x14ac:dyDescent="0.2">
      <c r="A42" s="50">
        <v>27</v>
      </c>
      <c r="B42" s="52" t="s">
        <v>1388</v>
      </c>
      <c r="C42" s="52" t="s">
        <v>1389</v>
      </c>
      <c r="D42" s="73" t="s">
        <v>1390</v>
      </c>
    </row>
    <row r="43" spans="1:4" x14ac:dyDescent="0.2">
      <c r="A43" s="50">
        <v>28</v>
      </c>
      <c r="B43" s="52" t="s">
        <v>1388</v>
      </c>
      <c r="C43" s="52" t="s">
        <v>1389</v>
      </c>
      <c r="D43" s="72" t="s">
        <v>1391</v>
      </c>
    </row>
    <row r="44" spans="1:4" x14ac:dyDescent="0.2">
      <c r="A44" s="50">
        <v>29</v>
      </c>
      <c r="B44" s="52" t="s">
        <v>1388</v>
      </c>
      <c r="C44" s="52" t="s">
        <v>1392</v>
      </c>
      <c r="D44" s="72" t="s">
        <v>1393</v>
      </c>
    </row>
    <row r="45" spans="1:4" x14ac:dyDescent="0.2">
      <c r="A45" s="50">
        <v>30</v>
      </c>
      <c r="B45" s="52" t="s">
        <v>1394</v>
      </c>
      <c r="C45" s="52" t="s">
        <v>1395</v>
      </c>
      <c r="D45" s="72" t="s">
        <v>1396</v>
      </c>
    </row>
    <row r="46" spans="1:4" x14ac:dyDescent="0.2">
      <c r="A46" s="50">
        <v>31</v>
      </c>
      <c r="B46" s="52" t="s">
        <v>1397</v>
      </c>
      <c r="C46" s="52" t="s">
        <v>1398</v>
      </c>
      <c r="D46" s="72" t="s">
        <v>1399</v>
      </c>
    </row>
    <row r="47" spans="1:4" x14ac:dyDescent="0.2">
      <c r="A47" s="50">
        <v>32</v>
      </c>
      <c r="B47" s="52" t="s">
        <v>1400</v>
      </c>
      <c r="C47" s="52" t="s">
        <v>1401</v>
      </c>
      <c r="D47" s="72" t="s">
        <v>1402</v>
      </c>
    </row>
    <row r="48" spans="1:4" x14ac:dyDescent="0.2">
      <c r="A48" s="50">
        <v>33</v>
      </c>
      <c r="B48" s="52" t="s">
        <v>1403</v>
      </c>
      <c r="C48" s="52" t="s">
        <v>1405</v>
      </c>
      <c r="D48" s="72" t="s">
        <v>1406</v>
      </c>
    </row>
    <row r="49" spans="1:4" x14ac:dyDescent="0.2">
      <c r="A49" s="50">
        <v>34</v>
      </c>
      <c r="B49" s="52" t="s">
        <v>1403</v>
      </c>
      <c r="C49" s="52" t="s">
        <v>674</v>
      </c>
      <c r="D49" s="72" t="s">
        <v>1404</v>
      </c>
    </row>
    <row r="50" spans="1:4" x14ac:dyDescent="0.2">
      <c r="A50" s="50">
        <v>35</v>
      </c>
      <c r="B50" s="52" t="s">
        <v>1407</v>
      </c>
      <c r="C50" s="52" t="s">
        <v>1408</v>
      </c>
      <c r="D50" s="72" t="s">
        <v>1409</v>
      </c>
    </row>
    <row r="51" spans="1:4" x14ac:dyDescent="0.2">
      <c r="A51" s="50">
        <v>36</v>
      </c>
      <c r="B51" s="52" t="s">
        <v>1407</v>
      </c>
      <c r="C51" s="52" t="s">
        <v>1410</v>
      </c>
      <c r="D51" s="72" t="s">
        <v>3327</v>
      </c>
    </row>
    <row r="52" spans="1:4" x14ac:dyDescent="0.2">
      <c r="A52" s="50">
        <v>37</v>
      </c>
      <c r="B52" s="52" t="s">
        <v>1411</v>
      </c>
      <c r="C52" s="52" t="s">
        <v>1413</v>
      </c>
      <c r="D52" s="52" t="s">
        <v>1412</v>
      </c>
    </row>
    <row r="53" spans="1:4" x14ac:dyDescent="0.2">
      <c r="A53" s="50">
        <v>38</v>
      </c>
      <c r="B53" s="52" t="s">
        <v>1411</v>
      </c>
      <c r="C53" s="52" t="s">
        <v>1016</v>
      </c>
      <c r="D53" s="52" t="s">
        <v>1414</v>
      </c>
    </row>
    <row r="54" spans="1:4" x14ac:dyDescent="0.2">
      <c r="A54" s="50">
        <v>39</v>
      </c>
      <c r="B54" s="52" t="s">
        <v>3313</v>
      </c>
      <c r="C54" s="52" t="s">
        <v>3314</v>
      </c>
      <c r="D54" s="72" t="s">
        <v>3315</v>
      </c>
    </row>
    <row r="55" spans="1:4" x14ac:dyDescent="0.2">
      <c r="A55" s="50">
        <v>40</v>
      </c>
      <c r="B55" s="52" t="s">
        <v>3313</v>
      </c>
      <c r="C55" s="52" t="s">
        <v>3316</v>
      </c>
      <c r="D55" s="72" t="s">
        <v>3317</v>
      </c>
    </row>
    <row r="56" spans="1:4" x14ac:dyDescent="0.2">
      <c r="A56" s="50">
        <v>41</v>
      </c>
      <c r="B56" s="52" t="s">
        <v>3313</v>
      </c>
      <c r="C56" s="52" t="s">
        <v>3318</v>
      </c>
      <c r="D56" s="72" t="s">
        <v>3319</v>
      </c>
    </row>
    <row r="57" spans="1:4" x14ac:dyDescent="0.2">
      <c r="A57" s="50">
        <v>42</v>
      </c>
      <c r="B57" s="52" t="s">
        <v>3313</v>
      </c>
      <c r="C57" s="52"/>
      <c r="D57" s="72"/>
    </row>
    <row r="58" spans="1:4" x14ac:dyDescent="0.2">
      <c r="A58" s="50">
        <v>43</v>
      </c>
      <c r="B58" s="52" t="s">
        <v>3334</v>
      </c>
      <c r="C58" s="52" t="s">
        <v>3335</v>
      </c>
      <c r="D58" s="72" t="s">
        <v>3336</v>
      </c>
    </row>
    <row r="59" spans="1:4" x14ac:dyDescent="0.2">
      <c r="A59" s="50">
        <v>44</v>
      </c>
      <c r="B59" s="52" t="s">
        <v>3313</v>
      </c>
      <c r="C59" s="52" t="s">
        <v>3320</v>
      </c>
      <c r="D59" s="72" t="s">
        <v>3321</v>
      </c>
    </row>
    <row r="60" spans="1:4" x14ac:dyDescent="0.2">
      <c r="A60" s="50">
        <v>45</v>
      </c>
      <c r="B60" s="52" t="s">
        <v>3313</v>
      </c>
      <c r="C60" s="52" t="s">
        <v>3338</v>
      </c>
      <c r="D60" s="72" t="s">
        <v>3337</v>
      </c>
    </row>
    <row r="61" spans="1:4" x14ac:dyDescent="0.2">
      <c r="A61" s="50">
        <v>46</v>
      </c>
      <c r="B61" s="52" t="s">
        <v>1415</v>
      </c>
      <c r="C61" s="52" t="s">
        <v>1416</v>
      </c>
      <c r="D61" s="72" t="s">
        <v>1417</v>
      </c>
    </row>
    <row r="62" spans="1:4" x14ac:dyDescent="0.2">
      <c r="A62" s="50">
        <v>47</v>
      </c>
      <c r="B62" s="52" t="s">
        <v>1415</v>
      </c>
      <c r="C62" s="52" t="s">
        <v>1419</v>
      </c>
      <c r="D62" s="72" t="s">
        <v>3328</v>
      </c>
    </row>
    <row r="63" spans="1:4" x14ac:dyDescent="0.2">
      <c r="A63" s="50">
        <v>48</v>
      </c>
      <c r="B63" s="52" t="s">
        <v>1415</v>
      </c>
      <c r="C63" s="52" t="s">
        <v>1418</v>
      </c>
      <c r="D63" s="72" t="s">
        <v>1420</v>
      </c>
    </row>
    <row r="64" spans="1:4" x14ac:dyDescent="0.2">
      <c r="A64" s="50">
        <v>49</v>
      </c>
      <c r="B64" s="52" t="s">
        <v>1415</v>
      </c>
      <c r="C64" s="52" t="s">
        <v>1421</v>
      </c>
      <c r="D64" s="72" t="s">
        <v>3329</v>
      </c>
    </row>
    <row r="65" spans="1:4" x14ac:dyDescent="0.2">
      <c r="A65" s="50">
        <v>50</v>
      </c>
      <c r="B65" s="52" t="s">
        <v>1422</v>
      </c>
      <c r="C65" s="52" t="s">
        <v>1423</v>
      </c>
      <c r="D65" s="72" t="s">
        <v>3330</v>
      </c>
    </row>
    <row r="66" spans="1:4" ht="18" x14ac:dyDescent="0.2">
      <c r="A66" s="50">
        <v>51</v>
      </c>
      <c r="B66" s="52" t="s">
        <v>1424</v>
      </c>
      <c r="C66" s="52" t="s">
        <v>1425</v>
      </c>
      <c r="D66" s="72" t="s">
        <v>1426</v>
      </c>
    </row>
    <row r="67" spans="1:4" ht="18" x14ac:dyDescent="0.2">
      <c r="A67" s="50">
        <v>52</v>
      </c>
      <c r="B67" s="52" t="s">
        <v>1427</v>
      </c>
      <c r="C67" s="52" t="s">
        <v>1425</v>
      </c>
      <c r="D67" s="72" t="s">
        <v>1428</v>
      </c>
    </row>
    <row r="68" spans="1:4" ht="18" x14ac:dyDescent="0.2">
      <c r="A68" s="50">
        <v>53</v>
      </c>
      <c r="B68" s="52" t="s">
        <v>1430</v>
      </c>
      <c r="C68" s="52" t="s">
        <v>1425</v>
      </c>
      <c r="D68" s="72" t="s">
        <v>1429</v>
      </c>
    </row>
    <row r="69" spans="1:4" ht="18" x14ac:dyDescent="0.2">
      <c r="A69" s="50">
        <v>54</v>
      </c>
      <c r="B69" s="52" t="s">
        <v>1424</v>
      </c>
      <c r="C69" s="52" t="s">
        <v>221</v>
      </c>
      <c r="D69" s="72" t="s">
        <v>1431</v>
      </c>
    </row>
    <row r="70" spans="1:4" ht="18" x14ac:dyDescent="0.2">
      <c r="A70" s="50">
        <v>55</v>
      </c>
      <c r="B70" s="52" t="s">
        <v>1432</v>
      </c>
      <c r="C70" s="52" t="s">
        <v>1433</v>
      </c>
      <c r="D70" s="72" t="s">
        <v>3331</v>
      </c>
    </row>
    <row r="71" spans="1:4" ht="18" x14ac:dyDescent="0.2">
      <c r="A71" s="50">
        <v>56</v>
      </c>
      <c r="B71" s="52" t="s">
        <v>1434</v>
      </c>
      <c r="C71" s="52" t="s">
        <v>1435</v>
      </c>
      <c r="D71" s="72" t="s">
        <v>3332</v>
      </c>
    </row>
    <row r="72" spans="1:4" ht="18" x14ac:dyDescent="0.2">
      <c r="A72" s="50">
        <v>57</v>
      </c>
      <c r="B72" s="52" t="s">
        <v>1436</v>
      </c>
      <c r="C72" s="52" t="s">
        <v>1437</v>
      </c>
      <c r="D72" s="72" t="s">
        <v>1438</v>
      </c>
    </row>
    <row r="73" spans="1:4" x14ac:dyDescent="0.2">
      <c r="A73" s="50">
        <v>58</v>
      </c>
      <c r="B73" s="52" t="s">
        <v>1439</v>
      </c>
      <c r="C73" s="52" t="s">
        <v>1440</v>
      </c>
      <c r="D73" s="72" t="s">
        <v>1441</v>
      </c>
    </row>
    <row r="74" spans="1:4" x14ac:dyDescent="0.2">
      <c r="A74" s="50">
        <v>59</v>
      </c>
      <c r="B74" s="52" t="s">
        <v>1439</v>
      </c>
      <c r="C74" s="52" t="s">
        <v>1433</v>
      </c>
      <c r="D74" s="72" t="s">
        <v>1442</v>
      </c>
    </row>
    <row r="75" spans="1:4" ht="18" x14ac:dyDescent="0.2">
      <c r="A75" s="50">
        <v>60</v>
      </c>
      <c r="B75" s="52" t="s">
        <v>1443</v>
      </c>
      <c r="C75" s="52" t="s">
        <v>1444</v>
      </c>
      <c r="D75" s="72" t="s">
        <v>1445</v>
      </c>
    </row>
    <row r="76" spans="1:4" x14ac:dyDescent="0.2">
      <c r="A76" s="50">
        <v>61</v>
      </c>
      <c r="B76" s="52" t="s">
        <v>1439</v>
      </c>
      <c r="C76" s="52" t="s">
        <v>361</v>
      </c>
      <c r="D76" s="72" t="s">
        <v>1446</v>
      </c>
    </row>
    <row r="77" spans="1:4" ht="18" x14ac:dyDescent="0.2">
      <c r="A77" s="50">
        <v>62</v>
      </c>
      <c r="B77" s="52" t="s">
        <v>1447</v>
      </c>
      <c r="C77" s="52" t="s">
        <v>1448</v>
      </c>
      <c r="D77" s="72" t="s">
        <v>1449</v>
      </c>
    </row>
    <row r="78" spans="1:4" ht="18" x14ac:dyDescent="0.2">
      <c r="A78" s="50">
        <v>63</v>
      </c>
      <c r="B78" s="52" t="s">
        <v>1443</v>
      </c>
      <c r="C78" s="52" t="s">
        <v>1450</v>
      </c>
      <c r="D78" s="72" t="s">
        <v>1451</v>
      </c>
    </row>
    <row r="79" spans="1:4" ht="18" x14ac:dyDescent="0.2">
      <c r="A79" s="50">
        <v>64</v>
      </c>
      <c r="B79" s="52" t="s">
        <v>1452</v>
      </c>
      <c r="C79" s="52" t="s">
        <v>762</v>
      </c>
      <c r="D79" s="73" t="s">
        <v>1453</v>
      </c>
    </row>
    <row r="80" spans="1:4" ht="18" x14ac:dyDescent="0.2">
      <c r="A80" s="50">
        <v>65</v>
      </c>
      <c r="B80" s="52" t="s">
        <v>1454</v>
      </c>
      <c r="C80" s="52" t="s">
        <v>200</v>
      </c>
      <c r="D80" s="72" t="s">
        <v>3333</v>
      </c>
    </row>
    <row r="81" spans="1:4" ht="18" x14ac:dyDescent="0.2">
      <c r="A81" s="50">
        <v>66</v>
      </c>
      <c r="B81" s="52" t="s">
        <v>1455</v>
      </c>
      <c r="C81" s="52" t="s">
        <v>1456</v>
      </c>
      <c r="D81" s="72" t="s">
        <v>1457</v>
      </c>
    </row>
    <row r="82" spans="1:4" ht="18" x14ac:dyDescent="0.2">
      <c r="A82" s="50">
        <v>67</v>
      </c>
      <c r="B82" s="52" t="s">
        <v>1458</v>
      </c>
      <c r="C82" s="52" t="s">
        <v>99</v>
      </c>
      <c r="D82" s="72" t="s">
        <v>1459</v>
      </c>
    </row>
    <row r="83" spans="1:4" ht="18" x14ac:dyDescent="0.2">
      <c r="A83" s="50">
        <v>68</v>
      </c>
      <c r="B83" s="52" t="s">
        <v>1458</v>
      </c>
      <c r="C83" s="52" t="s">
        <v>1460</v>
      </c>
      <c r="D83" s="119" t="s">
        <v>1461</v>
      </c>
    </row>
    <row r="84" spans="1:4" x14ac:dyDescent="0.2">
      <c r="A84" s="50">
        <v>69</v>
      </c>
      <c r="B84" s="52" t="s">
        <v>1343</v>
      </c>
      <c r="C84" s="52" t="s">
        <v>746</v>
      </c>
      <c r="D84" s="119" t="s">
        <v>1462</v>
      </c>
    </row>
    <row r="85" spans="1:4" ht="18" x14ac:dyDescent="0.2">
      <c r="A85" s="50">
        <v>70</v>
      </c>
      <c r="B85" s="52" t="s">
        <v>1351</v>
      </c>
      <c r="C85" s="52" t="s">
        <v>1463</v>
      </c>
      <c r="D85" s="52" t="s">
        <v>1464</v>
      </c>
    </row>
    <row r="124" spans="1:3" x14ac:dyDescent="0.2">
      <c r="A124" s="6" t="s">
        <v>3</v>
      </c>
      <c r="B124" s="8" t="s">
        <v>5</v>
      </c>
      <c r="C124" s="2"/>
    </row>
    <row r="125" spans="1:3" x14ac:dyDescent="0.2">
      <c r="A125" s="3"/>
      <c r="B125" s="3"/>
      <c r="C125" s="2"/>
    </row>
    <row r="126" spans="1:3" x14ac:dyDescent="0.2">
      <c r="A126" s="6" t="s">
        <v>4</v>
      </c>
      <c r="B126" s="8" t="s">
        <v>6</v>
      </c>
      <c r="C126" s="2"/>
    </row>
    <row r="127" spans="1:3" x14ac:dyDescent="0.2">
      <c r="A127" s="3"/>
      <c r="B127" s="3"/>
      <c r="C127" s="2"/>
    </row>
    <row r="128" spans="1:3" x14ac:dyDescent="0.2">
      <c r="A128" s="6" t="s">
        <v>13</v>
      </c>
      <c r="B128" s="3"/>
      <c r="C128" s="2"/>
    </row>
  </sheetData>
  <protectedRanges>
    <protectedRange sqref="B17 D17" name="Rango1_1"/>
    <protectedRange sqref="B18 D18 B21:B27" name="Rango1_2"/>
    <protectedRange sqref="B19:D19 B20" name="Rango1_3"/>
    <protectedRange sqref="D20" name="Rango1_4"/>
    <protectedRange sqref="D21" name="Rango1_5"/>
    <protectedRange sqref="D22:D23" name="Rango1_6"/>
    <protectedRange sqref="D25" name="Rango1_9"/>
    <protectedRange sqref="D26" name="Rango1_10"/>
    <protectedRange sqref="C16" name="Rango1_12"/>
    <protectedRange sqref="C17" name="Rango1_13"/>
    <protectedRange sqref="C20" name="Rango1_14"/>
    <protectedRange sqref="C21" name="Rango1_15"/>
    <protectedRange sqref="C22:C23" name="Rango1_16"/>
    <protectedRange sqref="C25" name="Rango1_19"/>
    <protectedRange sqref="C26" name="Rango1_20"/>
    <protectedRange sqref="D27:E27" name="Rango1_21"/>
    <protectedRange sqref="D28:E28" name="Rango1_22"/>
    <protectedRange sqref="D29:F29" name="Rango1_23"/>
    <protectedRange sqref="D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E38:F38" name="Rango1_32"/>
    <protectedRange sqref="D39:F39" name="Rango1_33"/>
    <protectedRange sqref="D40:F40" name="Rango1_34"/>
    <protectedRange sqref="D41:F41 E42:F45 D46:F51 D60:F78 E52:F53 E54:F59" name="Rango1_35"/>
    <protectedRange sqref="D79:F79 D42" name="Rango1_36"/>
    <protectedRange sqref="D80:F80 D43" name="Rango1_37"/>
    <protectedRange sqref="D81:F81 D44" name="Rango1_38"/>
    <protectedRange sqref="D82:F82 D45" name="Rango1_39"/>
    <protectedRange sqref="D54:D59" name="Rango1_35_1"/>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48"/>
  <sheetViews>
    <sheetView topLeftCell="A94" workbookViewId="0">
      <selection activeCell="A110" sqref="A110:IV118"/>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113</v>
      </c>
      <c r="B13" s="150"/>
      <c r="C13" s="150"/>
      <c r="D13" s="150"/>
    </row>
    <row r="14" spans="1:5" x14ac:dyDescent="0.2">
      <c r="A14" s="11"/>
    </row>
    <row r="15" spans="1:5" ht="25.5" x14ac:dyDescent="0.2">
      <c r="A15" s="5" t="s">
        <v>15</v>
      </c>
      <c r="B15" s="5" t="s">
        <v>16</v>
      </c>
      <c r="C15" s="5" t="s">
        <v>17</v>
      </c>
      <c r="D15" s="29" t="s">
        <v>18</v>
      </c>
    </row>
    <row r="16" spans="1:5" ht="18" x14ac:dyDescent="0.2">
      <c r="A16" s="22">
        <v>1</v>
      </c>
      <c r="B16" s="47" t="s">
        <v>1116</v>
      </c>
      <c r="C16" s="27" t="s">
        <v>1117</v>
      </c>
      <c r="D16" s="23" t="s">
        <v>1118</v>
      </c>
    </row>
    <row r="17" spans="1:4" ht="18" x14ac:dyDescent="0.2">
      <c r="A17" s="22">
        <v>2</v>
      </c>
      <c r="B17" s="47" t="s">
        <v>1119</v>
      </c>
      <c r="C17" s="27" t="s">
        <v>1120</v>
      </c>
      <c r="D17" s="23" t="s">
        <v>1121</v>
      </c>
    </row>
    <row r="18" spans="1:4" ht="18" x14ac:dyDescent="0.2">
      <c r="A18" s="22">
        <v>3</v>
      </c>
      <c r="B18" s="47" t="s">
        <v>1122</v>
      </c>
      <c r="C18" s="23" t="s">
        <v>203</v>
      </c>
      <c r="D18" s="23" t="s">
        <v>1123</v>
      </c>
    </row>
    <row r="19" spans="1:4" x14ac:dyDescent="0.2">
      <c r="A19" s="22">
        <v>4</v>
      </c>
      <c r="B19" s="48" t="s">
        <v>1124</v>
      </c>
      <c r="C19" s="24" t="s">
        <v>1125</v>
      </c>
      <c r="D19" s="24" t="s">
        <v>1126</v>
      </c>
    </row>
    <row r="20" spans="1:4" ht="18" x14ac:dyDescent="0.2">
      <c r="A20" s="22">
        <v>5</v>
      </c>
      <c r="B20" s="49" t="s">
        <v>1127</v>
      </c>
      <c r="C20" s="27" t="s">
        <v>218</v>
      </c>
      <c r="D20" s="25" t="s">
        <v>1128</v>
      </c>
    </row>
    <row r="21" spans="1:4" ht="18" x14ac:dyDescent="0.2">
      <c r="A21" s="22">
        <v>6</v>
      </c>
      <c r="B21" s="47" t="s">
        <v>1129</v>
      </c>
      <c r="C21" s="27" t="s">
        <v>218</v>
      </c>
      <c r="D21" s="23" t="s">
        <v>1130</v>
      </c>
    </row>
    <row r="22" spans="1:4" x14ac:dyDescent="0.2">
      <c r="A22" s="22">
        <v>7</v>
      </c>
      <c r="B22" s="47" t="s">
        <v>1131</v>
      </c>
      <c r="C22" s="27" t="s">
        <v>218</v>
      </c>
      <c r="D22" s="23" t="s">
        <v>1132</v>
      </c>
    </row>
    <row r="23" spans="1:4" x14ac:dyDescent="0.2">
      <c r="A23" s="22">
        <v>8</v>
      </c>
      <c r="B23" s="47" t="s">
        <v>1133</v>
      </c>
      <c r="C23" s="27" t="s">
        <v>221</v>
      </c>
      <c r="D23" s="24" t="s">
        <v>3339</v>
      </c>
    </row>
    <row r="24" spans="1:4" ht="18" x14ac:dyDescent="0.2">
      <c r="A24" s="22">
        <v>9</v>
      </c>
      <c r="B24" s="49" t="s">
        <v>1134</v>
      </c>
      <c r="C24" s="27" t="s">
        <v>221</v>
      </c>
      <c r="D24" s="30" t="s">
        <v>3340</v>
      </c>
    </row>
    <row r="25" spans="1:4" x14ac:dyDescent="0.2">
      <c r="A25" s="22">
        <v>10</v>
      </c>
      <c r="B25" s="49" t="s">
        <v>1135</v>
      </c>
      <c r="C25" s="27" t="s">
        <v>218</v>
      </c>
      <c r="D25" s="25" t="s">
        <v>1136</v>
      </c>
    </row>
    <row r="26" spans="1:4" ht="18" x14ac:dyDescent="0.2">
      <c r="A26" s="22">
        <v>11</v>
      </c>
      <c r="B26" s="49" t="s">
        <v>1137</v>
      </c>
      <c r="C26" s="27" t="s">
        <v>192</v>
      </c>
      <c r="D26" s="25" t="s">
        <v>1138</v>
      </c>
    </row>
    <row r="27" spans="1:4" x14ac:dyDescent="0.2">
      <c r="A27" s="22">
        <v>12</v>
      </c>
      <c r="B27" s="52" t="s">
        <v>1139</v>
      </c>
      <c r="C27" s="52" t="s">
        <v>1140</v>
      </c>
      <c r="D27" s="68" t="s">
        <v>1141</v>
      </c>
    </row>
    <row r="28" spans="1:4" ht="18" x14ac:dyDescent="0.2">
      <c r="A28" s="22">
        <v>13</v>
      </c>
      <c r="B28" s="52" t="s">
        <v>1142</v>
      </c>
      <c r="C28" s="52" t="s">
        <v>1143</v>
      </c>
      <c r="D28" s="25" t="s">
        <v>1144</v>
      </c>
    </row>
    <row r="29" spans="1:4" ht="18" x14ac:dyDescent="0.2">
      <c r="A29" s="22">
        <v>14</v>
      </c>
      <c r="B29" s="52" t="s">
        <v>1145</v>
      </c>
      <c r="C29" s="52" t="s">
        <v>1146</v>
      </c>
      <c r="D29" s="25" t="s">
        <v>1147</v>
      </c>
    </row>
    <row r="30" spans="1:4" ht="18" x14ac:dyDescent="0.2">
      <c r="A30" s="22">
        <v>15</v>
      </c>
      <c r="B30" s="52" t="s">
        <v>1145</v>
      </c>
      <c r="C30" s="52" t="s">
        <v>1146</v>
      </c>
      <c r="D30" s="25" t="s">
        <v>1147</v>
      </c>
    </row>
    <row r="31" spans="1:4" ht="18" x14ac:dyDescent="0.2">
      <c r="A31" s="22">
        <v>16</v>
      </c>
      <c r="B31" s="52" t="s">
        <v>1145</v>
      </c>
      <c r="C31" s="52" t="s">
        <v>1125</v>
      </c>
      <c r="D31" s="25" t="s">
        <v>1148</v>
      </c>
    </row>
    <row r="32" spans="1:4" ht="18" x14ac:dyDescent="0.2">
      <c r="A32" s="22">
        <v>17</v>
      </c>
      <c r="B32" s="52" t="s">
        <v>1149</v>
      </c>
      <c r="C32" s="52" t="s">
        <v>200</v>
      </c>
      <c r="D32" s="25" t="s">
        <v>1150</v>
      </c>
    </row>
    <row r="33" spans="1:4" ht="18" x14ac:dyDescent="0.2">
      <c r="A33" s="22">
        <v>18</v>
      </c>
      <c r="B33" s="52" t="s">
        <v>1151</v>
      </c>
      <c r="C33" s="52" t="s">
        <v>194</v>
      </c>
      <c r="D33" s="25" t="s">
        <v>1152</v>
      </c>
    </row>
    <row r="34" spans="1:4" ht="18" x14ac:dyDescent="0.2">
      <c r="A34" s="22">
        <v>19</v>
      </c>
      <c r="B34" s="52" t="s">
        <v>1153</v>
      </c>
      <c r="C34" s="52" t="s">
        <v>1154</v>
      </c>
      <c r="D34" s="25" t="s">
        <v>1155</v>
      </c>
    </row>
    <row r="35" spans="1:4" x14ac:dyDescent="0.2">
      <c r="A35" s="22">
        <v>20</v>
      </c>
      <c r="B35" s="52" t="s">
        <v>1156</v>
      </c>
      <c r="C35" s="52" t="s">
        <v>756</v>
      </c>
      <c r="D35" s="25" t="s">
        <v>1157</v>
      </c>
    </row>
    <row r="36" spans="1:4" x14ac:dyDescent="0.2">
      <c r="A36" s="22">
        <v>21</v>
      </c>
      <c r="B36" s="52" t="s">
        <v>1158</v>
      </c>
      <c r="C36" s="52" t="s">
        <v>1159</v>
      </c>
      <c r="D36" s="25" t="s">
        <v>1160</v>
      </c>
    </row>
    <row r="37" spans="1:4" ht="18" x14ac:dyDescent="0.2">
      <c r="A37" s="22">
        <v>22</v>
      </c>
      <c r="B37" s="52" t="s">
        <v>1161</v>
      </c>
      <c r="C37" s="52" t="s">
        <v>99</v>
      </c>
      <c r="D37" s="25" t="s">
        <v>1162</v>
      </c>
    </row>
    <row r="38" spans="1:4" ht="18" x14ac:dyDescent="0.2">
      <c r="A38" s="22">
        <v>23</v>
      </c>
      <c r="B38" s="52" t="s">
        <v>1161</v>
      </c>
      <c r="C38" s="52" t="s">
        <v>99</v>
      </c>
      <c r="D38" s="25" t="s">
        <v>1163</v>
      </c>
    </row>
    <row r="39" spans="1:4" ht="27" x14ac:dyDescent="0.2">
      <c r="A39" s="22">
        <v>24</v>
      </c>
      <c r="B39" s="52" t="s">
        <v>1164</v>
      </c>
      <c r="C39" s="52" t="s">
        <v>1165</v>
      </c>
      <c r="D39" s="25" t="s">
        <v>1166</v>
      </c>
    </row>
    <row r="40" spans="1:4" x14ac:dyDescent="0.2">
      <c r="A40" s="22">
        <v>25</v>
      </c>
      <c r="B40" s="52" t="s">
        <v>1167</v>
      </c>
      <c r="C40" s="52" t="s">
        <v>1168</v>
      </c>
      <c r="D40" s="30" t="s">
        <v>1169</v>
      </c>
    </row>
    <row r="41" spans="1:4" ht="18" x14ac:dyDescent="0.2">
      <c r="A41" s="22">
        <v>26</v>
      </c>
      <c r="B41" s="52" t="s">
        <v>1170</v>
      </c>
      <c r="C41" s="52" t="s">
        <v>194</v>
      </c>
      <c r="D41" s="25" t="s">
        <v>1171</v>
      </c>
    </row>
    <row r="42" spans="1:4" ht="18" x14ac:dyDescent="0.2">
      <c r="A42" s="22">
        <v>27</v>
      </c>
      <c r="B42" s="52" t="s">
        <v>1172</v>
      </c>
      <c r="C42" s="52" t="s">
        <v>1173</v>
      </c>
      <c r="D42" s="30" t="s">
        <v>1174</v>
      </c>
    </row>
    <row r="43" spans="1:4" x14ac:dyDescent="0.2">
      <c r="A43" s="22">
        <v>28</v>
      </c>
      <c r="B43" s="52" t="s">
        <v>1175</v>
      </c>
      <c r="C43" s="52" t="s">
        <v>1176</v>
      </c>
      <c r="D43" s="25" t="s">
        <v>1177</v>
      </c>
    </row>
    <row r="44" spans="1:4" ht="18" x14ac:dyDescent="0.2">
      <c r="A44" s="22">
        <v>29</v>
      </c>
      <c r="B44" s="52" t="s">
        <v>1178</v>
      </c>
      <c r="C44" s="52" t="s">
        <v>361</v>
      </c>
      <c r="D44" s="25" t="s">
        <v>1179</v>
      </c>
    </row>
    <row r="45" spans="1:4" ht="27" x14ac:dyDescent="0.2">
      <c r="A45" s="22">
        <v>30</v>
      </c>
      <c r="B45" s="52" t="s">
        <v>1180</v>
      </c>
      <c r="C45" s="52" t="s">
        <v>230</v>
      </c>
      <c r="D45" s="25" t="s">
        <v>1181</v>
      </c>
    </row>
    <row r="46" spans="1:4" ht="27" x14ac:dyDescent="0.2">
      <c r="A46" s="22">
        <v>31</v>
      </c>
      <c r="B46" s="52" t="s">
        <v>1180</v>
      </c>
      <c r="C46" s="52" t="s">
        <v>230</v>
      </c>
      <c r="D46" s="25" t="s">
        <v>1182</v>
      </c>
    </row>
    <row r="47" spans="1:4" ht="27" x14ac:dyDescent="0.2">
      <c r="A47" s="22">
        <v>32</v>
      </c>
      <c r="B47" s="52" t="s">
        <v>1180</v>
      </c>
      <c r="C47" s="52" t="s">
        <v>230</v>
      </c>
      <c r="D47" s="25" t="s">
        <v>1183</v>
      </c>
    </row>
    <row r="48" spans="1:4" ht="18" x14ac:dyDescent="0.2">
      <c r="A48" s="22">
        <v>33</v>
      </c>
      <c r="B48" s="52" t="s">
        <v>1184</v>
      </c>
      <c r="C48" s="52" t="s">
        <v>200</v>
      </c>
      <c r="D48" s="30" t="s">
        <v>3341</v>
      </c>
    </row>
    <row r="49" spans="1:4" ht="18" x14ac:dyDescent="0.2">
      <c r="A49" s="22">
        <v>34</v>
      </c>
      <c r="B49" s="52" t="s">
        <v>1185</v>
      </c>
      <c r="C49" s="52" t="s">
        <v>1186</v>
      </c>
      <c r="D49" s="25" t="s">
        <v>1187</v>
      </c>
    </row>
    <row r="50" spans="1:4" ht="18" x14ac:dyDescent="0.2">
      <c r="A50" s="22">
        <v>35</v>
      </c>
      <c r="B50" s="52" t="s">
        <v>1188</v>
      </c>
      <c r="C50" s="52" t="s">
        <v>1189</v>
      </c>
      <c r="D50" s="25" t="s">
        <v>1190</v>
      </c>
    </row>
    <row r="51" spans="1:4" ht="18" x14ac:dyDescent="0.2">
      <c r="A51" s="22">
        <v>36</v>
      </c>
      <c r="B51" s="52" t="s">
        <v>1191</v>
      </c>
      <c r="C51" s="52" t="s">
        <v>1192</v>
      </c>
      <c r="D51" s="25" t="s">
        <v>1193</v>
      </c>
    </row>
    <row r="52" spans="1:4" ht="18" x14ac:dyDescent="0.2">
      <c r="A52" s="22">
        <v>37</v>
      </c>
      <c r="B52" s="52" t="s">
        <v>1194</v>
      </c>
      <c r="C52" s="52" t="s">
        <v>205</v>
      </c>
      <c r="D52" s="25" t="s">
        <v>1195</v>
      </c>
    </row>
    <row r="53" spans="1:4" ht="18" x14ac:dyDescent="0.2">
      <c r="A53" s="22">
        <v>38</v>
      </c>
      <c r="B53" s="52" t="s">
        <v>1191</v>
      </c>
      <c r="C53" s="52" t="s">
        <v>1196</v>
      </c>
      <c r="D53" s="25" t="s">
        <v>1197</v>
      </c>
    </row>
    <row r="54" spans="1:4" x14ac:dyDescent="0.2">
      <c r="A54" s="22">
        <v>39</v>
      </c>
      <c r="B54" s="52" t="s">
        <v>1198</v>
      </c>
      <c r="C54" s="52" t="s">
        <v>96</v>
      </c>
      <c r="D54" s="25" t="s">
        <v>1199</v>
      </c>
    </row>
    <row r="55" spans="1:4" x14ac:dyDescent="0.2">
      <c r="A55" s="22">
        <v>40</v>
      </c>
      <c r="B55" s="52" t="s">
        <v>1200</v>
      </c>
      <c r="C55" s="52" t="s">
        <v>1201</v>
      </c>
      <c r="D55" s="25" t="s">
        <v>1202</v>
      </c>
    </row>
    <row r="56" spans="1:4" x14ac:dyDescent="0.2">
      <c r="A56" s="22">
        <v>41</v>
      </c>
      <c r="B56" s="52" t="s">
        <v>1203</v>
      </c>
      <c r="C56" s="52" t="s">
        <v>1204</v>
      </c>
      <c r="D56" s="30" t="s">
        <v>3342</v>
      </c>
    </row>
    <row r="57" spans="1:4" x14ac:dyDescent="0.2">
      <c r="A57" s="22">
        <v>42</v>
      </c>
      <c r="B57" s="52" t="s">
        <v>1205</v>
      </c>
      <c r="C57" s="52" t="s">
        <v>212</v>
      </c>
      <c r="D57" s="30" t="s">
        <v>1206</v>
      </c>
    </row>
    <row r="58" spans="1:4" x14ac:dyDescent="0.2">
      <c r="A58" s="22">
        <v>43</v>
      </c>
      <c r="B58" s="52" t="s">
        <v>1207</v>
      </c>
      <c r="C58" s="52" t="s">
        <v>212</v>
      </c>
      <c r="D58" s="30" t="s">
        <v>3343</v>
      </c>
    </row>
    <row r="59" spans="1:4" x14ac:dyDescent="0.2">
      <c r="A59" s="22">
        <v>44</v>
      </c>
      <c r="B59" s="52" t="s">
        <v>1208</v>
      </c>
      <c r="C59" s="52" t="s">
        <v>1209</v>
      </c>
      <c r="D59" s="30" t="s">
        <v>1210</v>
      </c>
    </row>
    <row r="60" spans="1:4" x14ac:dyDescent="0.2">
      <c r="A60" s="22">
        <v>45</v>
      </c>
      <c r="B60" s="52" t="s">
        <v>1211</v>
      </c>
      <c r="C60" s="52" t="s">
        <v>1212</v>
      </c>
      <c r="D60" s="30" t="s">
        <v>3344</v>
      </c>
    </row>
    <row r="61" spans="1:4" ht="18" x14ac:dyDescent="0.2">
      <c r="A61" s="22">
        <v>46</v>
      </c>
      <c r="B61" s="52" t="s">
        <v>1213</v>
      </c>
      <c r="C61" s="52" t="s">
        <v>1214</v>
      </c>
      <c r="D61" s="25" t="s">
        <v>1215</v>
      </c>
    </row>
    <row r="62" spans="1:4" ht="18" x14ac:dyDescent="0.2">
      <c r="A62" s="22">
        <v>47</v>
      </c>
      <c r="B62" s="52" t="s">
        <v>1216</v>
      </c>
      <c r="C62" s="52" t="s">
        <v>912</v>
      </c>
      <c r="D62" s="25" t="s">
        <v>1217</v>
      </c>
    </row>
    <row r="63" spans="1:4" x14ac:dyDescent="0.2">
      <c r="A63" s="22">
        <v>48</v>
      </c>
      <c r="B63" s="52" t="s">
        <v>1218</v>
      </c>
      <c r="C63" s="52" t="s">
        <v>987</v>
      </c>
      <c r="D63" s="25" t="s">
        <v>1219</v>
      </c>
    </row>
    <row r="64" spans="1:4" ht="18" x14ac:dyDescent="0.2">
      <c r="A64" s="22">
        <v>49</v>
      </c>
      <c r="B64" s="52" t="s">
        <v>1220</v>
      </c>
      <c r="C64" s="52" t="s">
        <v>1221</v>
      </c>
      <c r="D64" s="25" t="s">
        <v>1222</v>
      </c>
    </row>
    <row r="65" spans="1:4" ht="18" x14ac:dyDescent="0.2">
      <c r="A65" s="22">
        <v>50</v>
      </c>
      <c r="B65" s="52" t="s">
        <v>1223</v>
      </c>
      <c r="C65" s="52" t="s">
        <v>205</v>
      </c>
      <c r="D65" s="25" t="s">
        <v>1224</v>
      </c>
    </row>
    <row r="66" spans="1:4" ht="18" x14ac:dyDescent="0.2">
      <c r="A66" s="22">
        <v>51</v>
      </c>
      <c r="B66" s="52" t="s">
        <v>1225</v>
      </c>
      <c r="C66" s="52" t="s">
        <v>1226</v>
      </c>
      <c r="D66" s="25" t="s">
        <v>1227</v>
      </c>
    </row>
    <row r="67" spans="1:4" ht="18" x14ac:dyDescent="0.2">
      <c r="A67" s="22">
        <v>52</v>
      </c>
      <c r="B67" s="52" t="s">
        <v>1228</v>
      </c>
      <c r="C67" s="52" t="s">
        <v>1229</v>
      </c>
      <c r="D67" s="25" t="s">
        <v>1230</v>
      </c>
    </row>
    <row r="68" spans="1:4" ht="18" x14ac:dyDescent="0.2">
      <c r="A68" s="22">
        <v>53</v>
      </c>
      <c r="B68" s="52" t="s">
        <v>1231</v>
      </c>
      <c r="C68" s="52" t="s">
        <v>1232</v>
      </c>
      <c r="D68" s="25" t="s">
        <v>1233</v>
      </c>
    </row>
    <row r="69" spans="1:4" ht="18" x14ac:dyDescent="0.2">
      <c r="A69" s="22">
        <v>54</v>
      </c>
      <c r="B69" s="52" t="s">
        <v>1234</v>
      </c>
      <c r="C69" s="52" t="s">
        <v>927</v>
      </c>
      <c r="D69" s="25" t="s">
        <v>1235</v>
      </c>
    </row>
    <row r="70" spans="1:4" x14ac:dyDescent="0.2">
      <c r="A70" s="22">
        <v>55</v>
      </c>
      <c r="B70" s="52" t="s">
        <v>1236</v>
      </c>
      <c r="C70" s="52" t="s">
        <v>1237</v>
      </c>
      <c r="D70" s="25" t="s">
        <v>1238</v>
      </c>
    </row>
    <row r="71" spans="1:4" ht="18" x14ac:dyDescent="0.2">
      <c r="A71" s="22">
        <v>56</v>
      </c>
      <c r="B71" s="52" t="s">
        <v>1239</v>
      </c>
      <c r="C71" s="52" t="s">
        <v>1240</v>
      </c>
      <c r="D71" s="25" t="s">
        <v>1241</v>
      </c>
    </row>
    <row r="72" spans="1:4" ht="18" x14ac:dyDescent="0.2">
      <c r="A72" s="22">
        <v>57</v>
      </c>
      <c r="B72" s="52" t="s">
        <v>1242</v>
      </c>
      <c r="C72" s="52" t="s">
        <v>1240</v>
      </c>
      <c r="D72" s="25" t="s">
        <v>1243</v>
      </c>
    </row>
    <row r="73" spans="1:4" ht="18" x14ac:dyDescent="0.2">
      <c r="A73" s="22">
        <v>58</v>
      </c>
      <c r="B73" s="52" t="s">
        <v>1244</v>
      </c>
      <c r="C73" s="52" t="s">
        <v>1245</v>
      </c>
      <c r="D73" s="25" t="s">
        <v>1246</v>
      </c>
    </row>
    <row r="74" spans="1:4" x14ac:dyDescent="0.2">
      <c r="A74" s="22">
        <v>59</v>
      </c>
      <c r="B74" s="52" t="s">
        <v>1247</v>
      </c>
      <c r="C74" s="52" t="s">
        <v>1248</v>
      </c>
      <c r="D74" s="25" t="s">
        <v>1249</v>
      </c>
    </row>
    <row r="75" spans="1:4" x14ac:dyDescent="0.2">
      <c r="A75" s="22">
        <v>60</v>
      </c>
      <c r="B75" s="52" t="s">
        <v>1250</v>
      </c>
      <c r="C75" s="52" t="s">
        <v>1251</v>
      </c>
      <c r="D75" s="25" t="s">
        <v>1252</v>
      </c>
    </row>
    <row r="76" spans="1:4" x14ac:dyDescent="0.2">
      <c r="A76" s="22">
        <v>61</v>
      </c>
      <c r="B76" s="52" t="s">
        <v>1253</v>
      </c>
      <c r="C76" s="52" t="s">
        <v>1254</v>
      </c>
      <c r="D76" s="25" t="s">
        <v>1255</v>
      </c>
    </row>
    <row r="77" spans="1:4" x14ac:dyDescent="0.2">
      <c r="A77" s="22">
        <v>62</v>
      </c>
      <c r="B77" s="52" t="s">
        <v>1256</v>
      </c>
      <c r="C77" s="52" t="s">
        <v>212</v>
      </c>
      <c r="D77" s="25" t="s">
        <v>1257</v>
      </c>
    </row>
    <row r="78" spans="1:4" x14ac:dyDescent="0.2">
      <c r="A78" s="22">
        <v>63</v>
      </c>
      <c r="B78" s="52" t="s">
        <v>1258</v>
      </c>
      <c r="C78" s="52" t="s">
        <v>205</v>
      </c>
      <c r="D78" s="25" t="s">
        <v>1259</v>
      </c>
    </row>
    <row r="79" spans="1:4" x14ac:dyDescent="0.2">
      <c r="A79" s="22">
        <v>64</v>
      </c>
      <c r="B79" s="52" t="s">
        <v>1260</v>
      </c>
      <c r="C79" s="52" t="s">
        <v>212</v>
      </c>
      <c r="D79" s="30" t="s">
        <v>1261</v>
      </c>
    </row>
    <row r="80" spans="1:4" ht="18" x14ac:dyDescent="0.2">
      <c r="A80" s="22">
        <v>65</v>
      </c>
      <c r="B80" s="52" t="s">
        <v>1262</v>
      </c>
      <c r="C80" s="52" t="s">
        <v>1263</v>
      </c>
      <c r="D80" s="25" t="s">
        <v>1264</v>
      </c>
    </row>
    <row r="81" spans="1:4" ht="18" x14ac:dyDescent="0.2">
      <c r="A81" s="22">
        <v>66</v>
      </c>
      <c r="B81" s="52" t="s">
        <v>1265</v>
      </c>
      <c r="C81" s="52" t="s">
        <v>1266</v>
      </c>
      <c r="D81" s="25" t="s">
        <v>1267</v>
      </c>
    </row>
    <row r="82" spans="1:4" x14ac:dyDescent="0.2">
      <c r="A82" s="22">
        <v>67</v>
      </c>
      <c r="B82" s="52" t="s">
        <v>1268</v>
      </c>
      <c r="C82" s="52" t="s">
        <v>1269</v>
      </c>
      <c r="D82" s="25" t="s">
        <v>1270</v>
      </c>
    </row>
    <row r="83" spans="1:4" ht="18" x14ac:dyDescent="0.2">
      <c r="A83" s="22">
        <v>68</v>
      </c>
      <c r="B83" s="52" t="s">
        <v>1271</v>
      </c>
      <c r="C83" s="52" t="s">
        <v>927</v>
      </c>
      <c r="D83" s="119" t="s">
        <v>1272</v>
      </c>
    </row>
    <row r="84" spans="1:4" ht="18" x14ac:dyDescent="0.2">
      <c r="A84" s="22">
        <v>69</v>
      </c>
      <c r="B84" s="52" t="s">
        <v>1273</v>
      </c>
      <c r="C84" s="52" t="s">
        <v>1274</v>
      </c>
      <c r="D84" s="119" t="s">
        <v>1275</v>
      </c>
    </row>
    <row r="85" spans="1:4" x14ac:dyDescent="0.2">
      <c r="A85" s="22">
        <v>70</v>
      </c>
      <c r="B85" s="52" t="s">
        <v>1276</v>
      </c>
      <c r="C85" s="52" t="s">
        <v>1277</v>
      </c>
      <c r="D85" s="119" t="s">
        <v>1278</v>
      </c>
    </row>
    <row r="86" spans="1:4" x14ac:dyDescent="0.2">
      <c r="A86" s="22">
        <v>71</v>
      </c>
      <c r="B86" s="52" t="s">
        <v>1279</v>
      </c>
      <c r="C86" s="52" t="s">
        <v>1280</v>
      </c>
      <c r="D86" s="119" t="s">
        <v>1281</v>
      </c>
    </row>
    <row r="87" spans="1:4" x14ac:dyDescent="0.2">
      <c r="A87" s="22">
        <v>72</v>
      </c>
      <c r="B87" s="52" t="s">
        <v>1282</v>
      </c>
      <c r="C87" s="52" t="s">
        <v>1283</v>
      </c>
      <c r="D87" s="119" t="s">
        <v>1284</v>
      </c>
    </row>
    <row r="88" spans="1:4" x14ac:dyDescent="0.2">
      <c r="A88" s="22">
        <v>73</v>
      </c>
      <c r="B88" s="52" t="s">
        <v>1285</v>
      </c>
      <c r="C88" s="52" t="s">
        <v>1286</v>
      </c>
      <c r="D88" s="119" t="s">
        <v>1287</v>
      </c>
    </row>
    <row r="89" spans="1:4" ht="18" x14ac:dyDescent="0.2">
      <c r="A89" s="22">
        <v>74</v>
      </c>
      <c r="B89" s="52" t="s">
        <v>1288</v>
      </c>
      <c r="C89" s="52" t="s">
        <v>3346</v>
      </c>
      <c r="D89" s="119" t="s">
        <v>1289</v>
      </c>
    </row>
    <row r="90" spans="1:4" x14ac:dyDescent="0.2">
      <c r="A90" s="22">
        <v>75</v>
      </c>
      <c r="B90" s="52" t="s">
        <v>1290</v>
      </c>
      <c r="C90" s="52" t="s">
        <v>1291</v>
      </c>
      <c r="D90" s="119" t="s">
        <v>1292</v>
      </c>
    </row>
    <row r="91" spans="1:4" x14ac:dyDescent="0.2">
      <c r="A91" s="22">
        <v>76</v>
      </c>
      <c r="B91" s="52" t="s">
        <v>1293</v>
      </c>
      <c r="C91" s="52" t="s">
        <v>1294</v>
      </c>
      <c r="D91" s="119" t="s">
        <v>1295</v>
      </c>
    </row>
    <row r="92" spans="1:4" ht="18" x14ac:dyDescent="0.2">
      <c r="A92" s="22">
        <v>77</v>
      </c>
      <c r="B92" s="52" t="s">
        <v>1296</v>
      </c>
      <c r="C92" s="52" t="s">
        <v>1297</v>
      </c>
      <c r="D92" s="119" t="s">
        <v>1298</v>
      </c>
    </row>
    <row r="93" spans="1:4" x14ac:dyDescent="0.2">
      <c r="A93" s="22">
        <v>78</v>
      </c>
      <c r="B93" s="52" t="s">
        <v>1299</v>
      </c>
      <c r="C93" s="52" t="s">
        <v>212</v>
      </c>
      <c r="D93" s="119" t="s">
        <v>1300</v>
      </c>
    </row>
    <row r="94" spans="1:4" x14ac:dyDescent="0.2">
      <c r="A94" s="22">
        <v>79</v>
      </c>
      <c r="B94" s="52" t="s">
        <v>1301</v>
      </c>
      <c r="C94" s="52" t="s">
        <v>1302</v>
      </c>
      <c r="D94" s="119" t="s">
        <v>1303</v>
      </c>
    </row>
    <row r="95" spans="1:4" ht="18" x14ac:dyDescent="0.2">
      <c r="A95" s="22">
        <v>80</v>
      </c>
      <c r="B95" s="52" t="s">
        <v>1304</v>
      </c>
      <c r="C95" s="52" t="s">
        <v>987</v>
      </c>
      <c r="D95" s="119" t="s">
        <v>1305</v>
      </c>
    </row>
    <row r="96" spans="1:4" x14ac:dyDescent="0.2">
      <c r="A96" s="22">
        <v>81</v>
      </c>
      <c r="B96" s="52" t="s">
        <v>1306</v>
      </c>
      <c r="C96" s="52" t="s">
        <v>212</v>
      </c>
      <c r="D96" s="119" t="s">
        <v>1307</v>
      </c>
    </row>
    <row r="97" spans="1:4" ht="18" x14ac:dyDescent="0.2">
      <c r="A97" s="22">
        <v>82</v>
      </c>
      <c r="B97" s="52" t="s">
        <v>1308</v>
      </c>
      <c r="C97" s="52" t="s">
        <v>1309</v>
      </c>
      <c r="D97" s="119" t="s">
        <v>1310</v>
      </c>
    </row>
    <row r="98" spans="1:4" ht="18" x14ac:dyDescent="0.2">
      <c r="A98" s="22">
        <v>83</v>
      </c>
      <c r="B98" s="52" t="s">
        <v>1311</v>
      </c>
      <c r="C98" s="52" t="s">
        <v>1312</v>
      </c>
      <c r="D98" s="119" t="s">
        <v>1313</v>
      </c>
    </row>
    <row r="99" spans="1:4" x14ac:dyDescent="0.2">
      <c r="A99" s="22">
        <v>84</v>
      </c>
      <c r="B99" s="52" t="s">
        <v>1314</v>
      </c>
      <c r="C99" s="52" t="s">
        <v>212</v>
      </c>
      <c r="D99" s="120" t="s">
        <v>3345</v>
      </c>
    </row>
    <row r="100" spans="1:4" x14ac:dyDescent="0.2">
      <c r="A100" s="22">
        <v>85</v>
      </c>
      <c r="B100" s="52" t="s">
        <v>1315</v>
      </c>
      <c r="C100" s="52" t="s">
        <v>212</v>
      </c>
      <c r="D100" s="119" t="s">
        <v>1316</v>
      </c>
    </row>
    <row r="101" spans="1:4" ht="18" x14ac:dyDescent="0.2">
      <c r="A101" s="22">
        <v>86</v>
      </c>
      <c r="B101" s="52" t="s">
        <v>1317</v>
      </c>
      <c r="C101" s="52" t="s">
        <v>1318</v>
      </c>
      <c r="D101" s="119" t="s">
        <v>1319</v>
      </c>
    </row>
    <row r="102" spans="1:4" x14ac:dyDescent="0.2">
      <c r="A102" s="22">
        <v>87</v>
      </c>
      <c r="B102" s="52" t="s">
        <v>1320</v>
      </c>
      <c r="C102" s="52" t="s">
        <v>1321</v>
      </c>
      <c r="D102" s="119" t="s">
        <v>1322</v>
      </c>
    </row>
    <row r="103" spans="1:4" ht="18" x14ac:dyDescent="0.2">
      <c r="A103" s="22">
        <v>88</v>
      </c>
      <c r="B103" s="52" t="s">
        <v>1323</v>
      </c>
      <c r="C103" s="52" t="s">
        <v>1324</v>
      </c>
      <c r="D103" s="119" t="s">
        <v>1325</v>
      </c>
    </row>
    <row r="104" spans="1:4" ht="18" x14ac:dyDescent="0.2">
      <c r="A104" s="22">
        <v>89</v>
      </c>
      <c r="B104" s="52" t="s">
        <v>1326</v>
      </c>
      <c r="C104" s="52" t="s">
        <v>1327</v>
      </c>
      <c r="D104" s="119" t="s">
        <v>1328</v>
      </c>
    </row>
    <row r="105" spans="1:4" x14ac:dyDescent="0.2">
      <c r="A105" s="22">
        <v>90</v>
      </c>
      <c r="B105" s="52" t="s">
        <v>1329</v>
      </c>
      <c r="C105" s="52" t="s">
        <v>1330</v>
      </c>
      <c r="D105" s="119" t="s">
        <v>1331</v>
      </c>
    </row>
    <row r="106" spans="1:4" x14ac:dyDescent="0.2">
      <c r="A106" s="22">
        <v>91</v>
      </c>
      <c r="B106" s="52" t="s">
        <v>1332</v>
      </c>
      <c r="C106" s="52" t="s">
        <v>1333</v>
      </c>
      <c r="D106" s="119" t="s">
        <v>1334</v>
      </c>
    </row>
    <row r="107" spans="1:4" ht="18" x14ac:dyDescent="0.2">
      <c r="A107" s="22">
        <v>92</v>
      </c>
      <c r="B107" s="52" t="s">
        <v>1335</v>
      </c>
      <c r="C107" s="52" t="s">
        <v>1336</v>
      </c>
      <c r="D107" s="119" t="s">
        <v>1337</v>
      </c>
    </row>
    <row r="108" spans="1:4" x14ac:dyDescent="0.2">
      <c r="A108" s="22">
        <v>93</v>
      </c>
      <c r="B108" s="52" t="s">
        <v>1338</v>
      </c>
      <c r="C108" s="52" t="s">
        <v>1339</v>
      </c>
      <c r="D108" s="52" t="s">
        <v>1340</v>
      </c>
    </row>
    <row r="144" spans="1:3" x14ac:dyDescent="0.2">
      <c r="A144" s="6" t="s">
        <v>3</v>
      </c>
      <c r="B144" s="8" t="s">
        <v>5</v>
      </c>
      <c r="C144" s="2"/>
    </row>
    <row r="145" spans="1:3" x14ac:dyDescent="0.2">
      <c r="A145" s="3"/>
      <c r="B145" s="3"/>
      <c r="C145" s="2"/>
    </row>
    <row r="146" spans="1:3" x14ac:dyDescent="0.2">
      <c r="A146" s="6" t="s">
        <v>4</v>
      </c>
      <c r="B146" s="8" t="s">
        <v>6</v>
      </c>
      <c r="C146" s="2"/>
    </row>
    <row r="147" spans="1:3" x14ac:dyDescent="0.2">
      <c r="A147" s="3"/>
      <c r="B147" s="3"/>
      <c r="C147" s="2"/>
    </row>
    <row r="148" spans="1:3" x14ac:dyDescent="0.2">
      <c r="A148" s="6" t="s">
        <v>13</v>
      </c>
      <c r="B148" s="3"/>
      <c r="C148" s="2"/>
    </row>
  </sheetData>
  <protectedRanges>
    <protectedRange sqref="B17" name="Rango1_1"/>
    <protectedRange sqref="B18" name="Rango1_2"/>
    <protectedRange sqref="B19:C19" name="Rango1_3"/>
    <protectedRange sqref="B20" name="Rango1_4"/>
    <protectedRange sqref="B21" name="Rango1_5"/>
    <protectedRange sqref="B22" name="Rango1_6"/>
    <protectedRange sqref="B23" name="Rango1_7"/>
    <protectedRange sqref="B24" name="Rango1_8"/>
    <protectedRange sqref="B25" name="Rango1_9"/>
    <protectedRange sqref="B26" name="Rango1_10"/>
    <protectedRange sqref="C16" name="Rango1_12"/>
    <protectedRange sqref="C17" name="Rango1_13"/>
    <protectedRange sqref="C20:C22" name="Rango1_14"/>
    <protectedRange sqref="C23" name="Rango1_17"/>
    <protectedRange sqref="C24" name="Rango1_18"/>
    <protectedRange sqref="C25" name="Rango1_19"/>
    <protectedRange sqref="C26" name="Rango1_20"/>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41 E46:F78 E42:F45" name="Rango1_35"/>
    <protectedRange sqref="E79:F79" name="Rango1_36"/>
    <protectedRange sqref="E80:F80" name="Rango1_37"/>
    <protectedRange sqref="E81:F81" name="Rango1_38"/>
    <protectedRange sqref="E82:F82" name="Rango1_39"/>
    <protectedRange sqref="D17" name="Rango1_1_1"/>
    <protectedRange sqref="D18" name="Rango1_2_1"/>
    <protectedRange sqref="D19" name="Rango1_3_1"/>
    <protectedRange sqref="D20" name="Rango1_4_1"/>
    <protectedRange sqref="D21" name="Rango1_5_1"/>
    <protectedRange sqref="D22" name="Rango1_6_1"/>
    <protectedRange sqref="D23" name="Rango1_7_1"/>
    <protectedRange sqref="D24" name="Rango1_8_1"/>
    <protectedRange sqref="D25" name="Rango1_9_1"/>
    <protectedRange sqref="D26" name="Rango1_10_1"/>
    <protectedRange sqref="D27" name="Rango1_21_1"/>
    <protectedRange sqref="D28" name="Rango1_22_1"/>
    <protectedRange sqref="D29:D30" name="Rango1_23_1"/>
    <protectedRange sqref="D31" name="Rango1_25_1"/>
    <protectedRange sqref="D32" name="Rango1_26_1"/>
    <protectedRange sqref="D33" name="Rango1_27_1"/>
    <protectedRange sqref="D34" name="Rango1_28_1"/>
    <protectedRange sqref="D35" name="Rango1_29_1"/>
    <protectedRange sqref="D36" name="Rango1_30_1"/>
    <protectedRange sqref="D37" name="Rango1_31_1"/>
    <protectedRange sqref="D38" name="Rango1_32_1"/>
    <protectedRange sqref="D39" name="Rango1_33_1"/>
    <protectedRange sqref="D40" name="Rango1_34_1"/>
    <protectedRange sqref="D41 D46:D78" name="Rango1_35_1"/>
    <protectedRange sqref="D79 D42" name="Rango1_36_1"/>
    <protectedRange sqref="D80 D43" name="Rango1_37_1"/>
    <protectedRange sqref="D81 D44" name="Rango1_38_1"/>
    <protectedRange sqref="D82 D45" name="Rango1_39_1"/>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68"/>
  <sheetViews>
    <sheetView topLeftCell="A10" workbookViewId="0">
      <pane ySplit="6" topLeftCell="A125" activePane="bottomLeft" state="frozen"/>
      <selection activeCell="A10" sqref="A10"/>
      <selection pane="bottomLeft" activeCell="A128" sqref="A128:IV134"/>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120</v>
      </c>
      <c r="B13" s="150"/>
      <c r="C13" s="150"/>
      <c r="D13" s="150"/>
    </row>
    <row r="14" spans="1:5" x14ac:dyDescent="0.2">
      <c r="A14" s="11"/>
    </row>
    <row r="15" spans="1:5" ht="25.5" x14ac:dyDescent="0.2">
      <c r="A15" s="5" t="s">
        <v>15</v>
      </c>
      <c r="B15" s="5" t="s">
        <v>16</v>
      </c>
      <c r="C15" s="5" t="s">
        <v>17</v>
      </c>
      <c r="D15" s="5" t="s">
        <v>18</v>
      </c>
    </row>
    <row r="16" spans="1:5" ht="18" x14ac:dyDescent="0.2">
      <c r="A16" s="22">
        <v>1</v>
      </c>
      <c r="B16" s="47" t="s">
        <v>910</v>
      </c>
      <c r="C16" s="26" t="s">
        <v>194</v>
      </c>
      <c r="D16" s="23" t="s">
        <v>3347</v>
      </c>
    </row>
    <row r="17" spans="1:4" ht="18" x14ac:dyDescent="0.2">
      <c r="A17" s="22">
        <v>2</v>
      </c>
      <c r="B17" s="47" t="s">
        <v>910</v>
      </c>
      <c r="C17" s="27" t="s">
        <v>193</v>
      </c>
      <c r="D17" s="23" t="s">
        <v>3348</v>
      </c>
    </row>
    <row r="18" spans="1:4" ht="18" x14ac:dyDescent="0.2">
      <c r="A18" s="22">
        <v>3</v>
      </c>
      <c r="B18" s="47" t="s">
        <v>909</v>
      </c>
      <c r="C18" s="23" t="s">
        <v>191</v>
      </c>
      <c r="D18" s="23" t="s">
        <v>3349</v>
      </c>
    </row>
    <row r="19" spans="1:4" ht="18" x14ac:dyDescent="0.2">
      <c r="A19" s="22">
        <v>4</v>
      </c>
      <c r="B19" s="47" t="s">
        <v>909</v>
      </c>
      <c r="C19" s="23" t="s">
        <v>191</v>
      </c>
      <c r="D19" s="23" t="s">
        <v>3349</v>
      </c>
    </row>
    <row r="20" spans="1:4" ht="18" x14ac:dyDescent="0.2">
      <c r="A20" s="22">
        <v>5</v>
      </c>
      <c r="B20" s="49" t="s">
        <v>911</v>
      </c>
      <c r="C20" s="27" t="s">
        <v>912</v>
      </c>
      <c r="D20" s="25" t="s">
        <v>913</v>
      </c>
    </row>
    <row r="21" spans="1:4" ht="18" x14ac:dyDescent="0.2">
      <c r="A21" s="22">
        <v>6</v>
      </c>
      <c r="B21" s="49" t="s">
        <v>911</v>
      </c>
      <c r="C21" s="27" t="s">
        <v>914</v>
      </c>
      <c r="D21" s="23" t="s">
        <v>915</v>
      </c>
    </row>
    <row r="22" spans="1:4" ht="18" x14ac:dyDescent="0.2">
      <c r="A22" s="22">
        <v>7</v>
      </c>
      <c r="B22" s="47" t="s">
        <v>916</v>
      </c>
      <c r="C22" s="28" t="s">
        <v>917</v>
      </c>
      <c r="D22" s="23" t="s">
        <v>3350</v>
      </c>
    </row>
    <row r="23" spans="1:4" ht="18" x14ac:dyDescent="0.2">
      <c r="A23" s="22">
        <v>8</v>
      </c>
      <c r="B23" s="47" t="s">
        <v>916</v>
      </c>
      <c r="C23" s="27" t="s">
        <v>918</v>
      </c>
      <c r="D23" s="23" t="s">
        <v>919</v>
      </c>
    </row>
    <row r="24" spans="1:4" ht="18" x14ac:dyDescent="0.2">
      <c r="A24" s="22">
        <v>9</v>
      </c>
      <c r="B24" s="49" t="s">
        <v>920</v>
      </c>
      <c r="C24" s="27" t="s">
        <v>921</v>
      </c>
      <c r="D24" s="25" t="s">
        <v>922</v>
      </c>
    </row>
    <row r="25" spans="1:4" ht="18" x14ac:dyDescent="0.2">
      <c r="A25" s="22">
        <v>10</v>
      </c>
      <c r="B25" s="47" t="s">
        <v>916</v>
      </c>
      <c r="C25" s="27" t="s">
        <v>923</v>
      </c>
      <c r="D25" s="25" t="s">
        <v>924</v>
      </c>
    </row>
    <row r="26" spans="1:4" ht="18" x14ac:dyDescent="0.2">
      <c r="A26" s="22">
        <v>11</v>
      </c>
      <c r="B26" s="49" t="s">
        <v>920</v>
      </c>
      <c r="C26" s="27" t="s">
        <v>664</v>
      </c>
      <c r="D26" s="25" t="s">
        <v>925</v>
      </c>
    </row>
    <row r="27" spans="1:4" ht="18" x14ac:dyDescent="0.2">
      <c r="A27" s="22">
        <v>12</v>
      </c>
      <c r="B27" s="52" t="s">
        <v>926</v>
      </c>
      <c r="C27" s="52" t="s">
        <v>927</v>
      </c>
      <c r="D27" s="68" t="s">
        <v>928</v>
      </c>
    </row>
    <row r="28" spans="1:4" ht="18" x14ac:dyDescent="0.2">
      <c r="A28" s="22">
        <v>13</v>
      </c>
      <c r="B28" s="52" t="s">
        <v>926</v>
      </c>
      <c r="C28" s="52" t="s">
        <v>929</v>
      </c>
      <c r="D28" s="25" t="s">
        <v>930</v>
      </c>
    </row>
    <row r="29" spans="1:4" ht="18" x14ac:dyDescent="0.2">
      <c r="A29" s="22">
        <v>14</v>
      </c>
      <c r="B29" s="52" t="s">
        <v>931</v>
      </c>
      <c r="C29" s="52" t="s">
        <v>932</v>
      </c>
      <c r="D29" s="25" t="s">
        <v>933</v>
      </c>
    </row>
    <row r="30" spans="1:4" ht="18" x14ac:dyDescent="0.2">
      <c r="A30" s="22">
        <v>15</v>
      </c>
      <c r="B30" s="52" t="s">
        <v>931</v>
      </c>
      <c r="C30" s="52" t="s">
        <v>934</v>
      </c>
      <c r="D30" s="25" t="s">
        <v>935</v>
      </c>
    </row>
    <row r="31" spans="1:4" ht="18" x14ac:dyDescent="0.2">
      <c r="A31" s="22">
        <v>16</v>
      </c>
      <c r="B31" s="52" t="s">
        <v>936</v>
      </c>
      <c r="C31" s="52" t="s">
        <v>937</v>
      </c>
      <c r="D31" s="25" t="s">
        <v>938</v>
      </c>
    </row>
    <row r="32" spans="1:4" ht="18" x14ac:dyDescent="0.2">
      <c r="A32" s="22">
        <v>17</v>
      </c>
      <c r="B32" s="52" t="s">
        <v>936</v>
      </c>
      <c r="C32" s="52" t="s">
        <v>939</v>
      </c>
      <c r="D32" s="68" t="s">
        <v>940</v>
      </c>
    </row>
    <row r="33" spans="1:4" ht="18" x14ac:dyDescent="0.2">
      <c r="A33" s="22">
        <v>18</v>
      </c>
      <c r="B33" s="52" t="s">
        <v>936</v>
      </c>
      <c r="C33" s="52" t="s">
        <v>941</v>
      </c>
      <c r="D33" s="68" t="s">
        <v>942</v>
      </c>
    </row>
    <row r="34" spans="1:4" ht="18" x14ac:dyDescent="0.2">
      <c r="A34" s="22">
        <v>19</v>
      </c>
      <c r="B34" s="52" t="s">
        <v>936</v>
      </c>
      <c r="C34" s="52" t="s">
        <v>943</v>
      </c>
      <c r="D34" s="68" t="s">
        <v>3351</v>
      </c>
    </row>
    <row r="35" spans="1:4" ht="18" x14ac:dyDescent="0.2">
      <c r="A35" s="22">
        <v>20</v>
      </c>
      <c r="B35" s="52" t="s">
        <v>944</v>
      </c>
      <c r="C35" s="52" t="s">
        <v>945</v>
      </c>
      <c r="D35" s="68" t="s">
        <v>946</v>
      </c>
    </row>
    <row r="36" spans="1:4" ht="18" x14ac:dyDescent="0.2">
      <c r="A36" s="22">
        <v>21</v>
      </c>
      <c r="B36" s="52" t="s">
        <v>944</v>
      </c>
      <c r="C36" s="52" t="s">
        <v>945</v>
      </c>
      <c r="D36" s="68" t="s">
        <v>946</v>
      </c>
    </row>
    <row r="37" spans="1:4" ht="18" x14ac:dyDescent="0.2">
      <c r="A37" s="22">
        <v>22</v>
      </c>
      <c r="B37" s="52" t="s">
        <v>947</v>
      </c>
      <c r="C37" s="52" t="s">
        <v>948</v>
      </c>
      <c r="D37" s="68" t="s">
        <v>949</v>
      </c>
    </row>
    <row r="38" spans="1:4" ht="18" x14ac:dyDescent="0.2">
      <c r="A38" s="22">
        <v>23</v>
      </c>
      <c r="B38" s="52" t="s">
        <v>947</v>
      </c>
      <c r="C38" s="52" t="s">
        <v>950</v>
      </c>
      <c r="D38" s="68" t="s">
        <v>951</v>
      </c>
    </row>
    <row r="39" spans="1:4" ht="18" x14ac:dyDescent="0.2">
      <c r="A39" s="22">
        <v>24</v>
      </c>
      <c r="B39" s="52" t="s">
        <v>947</v>
      </c>
      <c r="C39" s="52" t="s">
        <v>952</v>
      </c>
      <c r="D39" s="68" t="s">
        <v>953</v>
      </c>
    </row>
    <row r="40" spans="1:4" ht="18" x14ac:dyDescent="0.2">
      <c r="A40" s="22">
        <v>25</v>
      </c>
      <c r="B40" s="52" t="s">
        <v>954</v>
      </c>
      <c r="C40" s="52" t="s">
        <v>955</v>
      </c>
      <c r="D40" s="69" t="s">
        <v>3352</v>
      </c>
    </row>
    <row r="41" spans="1:4" ht="18" x14ac:dyDescent="0.2">
      <c r="A41" s="22">
        <v>26</v>
      </c>
      <c r="B41" s="52" t="s">
        <v>956</v>
      </c>
      <c r="C41" s="52" t="s">
        <v>957</v>
      </c>
      <c r="D41" s="68" t="s">
        <v>958</v>
      </c>
    </row>
    <row r="42" spans="1:4" ht="18" x14ac:dyDescent="0.2">
      <c r="A42" s="22">
        <v>27</v>
      </c>
      <c r="B42" s="52" t="s">
        <v>956</v>
      </c>
      <c r="C42" s="52" t="s">
        <v>961</v>
      </c>
      <c r="D42" s="69" t="s">
        <v>962</v>
      </c>
    </row>
    <row r="43" spans="1:4" ht="18" x14ac:dyDescent="0.2">
      <c r="A43" s="22">
        <v>28</v>
      </c>
      <c r="B43" s="52" t="s">
        <v>956</v>
      </c>
      <c r="C43" s="52" t="s">
        <v>959</v>
      </c>
      <c r="D43" s="69" t="s">
        <v>960</v>
      </c>
    </row>
    <row r="44" spans="1:4" ht="18" x14ac:dyDescent="0.2">
      <c r="A44" s="22">
        <v>29</v>
      </c>
      <c r="B44" s="52" t="s">
        <v>963</v>
      </c>
      <c r="C44" s="52" t="s">
        <v>192</v>
      </c>
      <c r="D44" s="68" t="s">
        <v>964</v>
      </c>
    </row>
    <row r="45" spans="1:4" ht="18" x14ac:dyDescent="0.2">
      <c r="A45" s="22">
        <v>30</v>
      </c>
      <c r="B45" s="52" t="s">
        <v>963</v>
      </c>
      <c r="C45" s="52" t="s">
        <v>965</v>
      </c>
      <c r="D45" s="68" t="s">
        <v>966</v>
      </c>
    </row>
    <row r="46" spans="1:4" ht="18" x14ac:dyDescent="0.2">
      <c r="A46" s="22">
        <v>31</v>
      </c>
      <c r="B46" s="52" t="s">
        <v>967</v>
      </c>
      <c r="C46" s="52" t="s">
        <v>99</v>
      </c>
      <c r="D46" s="68" t="s">
        <v>3353</v>
      </c>
    </row>
    <row r="47" spans="1:4" ht="18" x14ac:dyDescent="0.2">
      <c r="A47" s="22">
        <v>32</v>
      </c>
      <c r="B47" s="52" t="s">
        <v>970</v>
      </c>
      <c r="C47" s="52" t="s">
        <v>968</v>
      </c>
      <c r="D47" s="68" t="s">
        <v>969</v>
      </c>
    </row>
    <row r="48" spans="1:4" ht="18" x14ac:dyDescent="0.2">
      <c r="A48" s="22">
        <v>33</v>
      </c>
      <c r="B48" s="52" t="s">
        <v>970</v>
      </c>
      <c r="C48" s="52" t="s">
        <v>971</v>
      </c>
      <c r="D48" s="68" t="s">
        <v>972</v>
      </c>
    </row>
    <row r="49" spans="1:4" ht="18" x14ac:dyDescent="0.2">
      <c r="A49" s="22">
        <v>34</v>
      </c>
      <c r="B49" s="52" t="s">
        <v>973</v>
      </c>
      <c r="C49" s="52" t="s">
        <v>974</v>
      </c>
      <c r="D49" s="68" t="s">
        <v>3354</v>
      </c>
    </row>
    <row r="50" spans="1:4" ht="18" x14ac:dyDescent="0.2">
      <c r="A50" s="22">
        <v>35</v>
      </c>
      <c r="B50" s="52" t="s">
        <v>973</v>
      </c>
      <c r="C50" s="52" t="s">
        <v>975</v>
      </c>
      <c r="D50" s="68" t="s">
        <v>976</v>
      </c>
    </row>
    <row r="51" spans="1:4" ht="18" x14ac:dyDescent="0.2">
      <c r="A51" s="22">
        <v>36</v>
      </c>
      <c r="B51" s="52" t="s">
        <v>973</v>
      </c>
      <c r="C51" s="52" t="s">
        <v>977</v>
      </c>
      <c r="D51" s="68" t="s">
        <v>978</v>
      </c>
    </row>
    <row r="52" spans="1:4" ht="18" x14ac:dyDescent="0.2">
      <c r="A52" s="22">
        <v>37</v>
      </c>
      <c r="B52" s="52" t="s">
        <v>973</v>
      </c>
      <c r="C52" s="52" t="s">
        <v>979</v>
      </c>
      <c r="D52" s="68" t="s">
        <v>980</v>
      </c>
    </row>
    <row r="53" spans="1:4" ht="18" x14ac:dyDescent="0.2">
      <c r="A53" s="22">
        <v>38</v>
      </c>
      <c r="B53" s="52" t="s">
        <v>973</v>
      </c>
      <c r="C53" s="52" t="s">
        <v>981</v>
      </c>
      <c r="D53" s="68" t="s">
        <v>982</v>
      </c>
    </row>
    <row r="54" spans="1:4" ht="18" x14ac:dyDescent="0.2">
      <c r="A54" s="22">
        <v>39</v>
      </c>
      <c r="B54" s="52" t="s">
        <v>973</v>
      </c>
      <c r="C54" s="52" t="s">
        <v>983</v>
      </c>
      <c r="D54" s="68" t="s">
        <v>984</v>
      </c>
    </row>
    <row r="55" spans="1:4" ht="18" x14ac:dyDescent="0.2">
      <c r="A55" s="22">
        <v>40</v>
      </c>
      <c r="B55" s="52" t="s">
        <v>973</v>
      </c>
      <c r="C55" s="52" t="s">
        <v>985</v>
      </c>
      <c r="D55" s="68" t="s">
        <v>986</v>
      </c>
    </row>
    <row r="56" spans="1:4" ht="18" x14ac:dyDescent="0.2">
      <c r="A56" s="22">
        <v>41</v>
      </c>
      <c r="B56" s="52" t="s">
        <v>973</v>
      </c>
      <c r="C56" s="52" t="s">
        <v>987</v>
      </c>
      <c r="D56" s="68" t="s">
        <v>988</v>
      </c>
    </row>
    <row r="57" spans="1:4" ht="18" x14ac:dyDescent="0.2">
      <c r="A57" s="22">
        <v>42</v>
      </c>
      <c r="B57" s="52" t="s">
        <v>973</v>
      </c>
      <c r="C57" s="52" t="s">
        <v>193</v>
      </c>
      <c r="D57" s="68" t="s">
        <v>989</v>
      </c>
    </row>
    <row r="58" spans="1:4" ht="18" x14ac:dyDescent="0.2">
      <c r="A58" s="22">
        <v>43</v>
      </c>
      <c r="B58" s="52" t="s">
        <v>970</v>
      </c>
      <c r="C58" s="52" t="s">
        <v>990</v>
      </c>
      <c r="D58" s="68" t="s">
        <v>991</v>
      </c>
    </row>
    <row r="59" spans="1:4" ht="18" x14ac:dyDescent="0.2">
      <c r="A59" s="22">
        <v>44</v>
      </c>
      <c r="B59" s="52" t="s">
        <v>970</v>
      </c>
      <c r="C59" s="52" t="s">
        <v>218</v>
      </c>
      <c r="D59" s="68" t="s">
        <v>3355</v>
      </c>
    </row>
    <row r="60" spans="1:4" ht="18" x14ac:dyDescent="0.2">
      <c r="A60" s="22">
        <v>45</v>
      </c>
      <c r="B60" s="52" t="s">
        <v>970</v>
      </c>
      <c r="C60" s="52" t="s">
        <v>992</v>
      </c>
      <c r="D60" s="68" t="s">
        <v>993</v>
      </c>
    </row>
    <row r="61" spans="1:4" ht="27" x14ac:dyDescent="0.2">
      <c r="A61" s="22">
        <v>46</v>
      </c>
      <c r="B61" s="52" t="s">
        <v>994</v>
      </c>
      <c r="C61" s="52" t="s">
        <v>995</v>
      </c>
      <c r="D61" s="68" t="s">
        <v>996</v>
      </c>
    </row>
    <row r="62" spans="1:4" ht="27" x14ac:dyDescent="0.2">
      <c r="A62" s="22">
        <v>47</v>
      </c>
      <c r="B62" s="52" t="s">
        <v>997</v>
      </c>
      <c r="C62" s="52" t="s">
        <v>998</v>
      </c>
      <c r="D62" s="68" t="s">
        <v>999</v>
      </c>
    </row>
    <row r="63" spans="1:4" ht="27" x14ac:dyDescent="0.2">
      <c r="A63" s="22">
        <v>48</v>
      </c>
      <c r="B63" s="52" t="s">
        <v>997</v>
      </c>
      <c r="C63" s="52" t="s">
        <v>923</v>
      </c>
      <c r="D63" s="68" t="s">
        <v>1000</v>
      </c>
    </row>
    <row r="64" spans="1:4" ht="27" x14ac:dyDescent="0.2">
      <c r="A64" s="22">
        <v>49</v>
      </c>
      <c r="B64" s="52" t="s">
        <v>1001</v>
      </c>
      <c r="C64" s="52" t="s">
        <v>1002</v>
      </c>
      <c r="D64" s="68" t="s">
        <v>3356</v>
      </c>
    </row>
    <row r="65" spans="1:4" ht="27" x14ac:dyDescent="0.2">
      <c r="A65" s="22">
        <v>50</v>
      </c>
      <c r="B65" s="52" t="s">
        <v>1001</v>
      </c>
      <c r="C65" s="52" t="s">
        <v>923</v>
      </c>
      <c r="D65" s="68" t="s">
        <v>3357</v>
      </c>
    </row>
    <row r="66" spans="1:4" ht="27" x14ac:dyDescent="0.2">
      <c r="A66" s="22">
        <v>51</v>
      </c>
      <c r="B66" s="52" t="s">
        <v>1003</v>
      </c>
      <c r="C66" s="52" t="s">
        <v>1009</v>
      </c>
      <c r="D66" s="68" t="s">
        <v>1004</v>
      </c>
    </row>
    <row r="67" spans="1:4" ht="27" x14ac:dyDescent="0.2">
      <c r="A67" s="22">
        <v>52</v>
      </c>
      <c r="B67" s="52" t="s">
        <v>997</v>
      </c>
      <c r="C67" s="52" t="s">
        <v>1005</v>
      </c>
      <c r="D67" s="68" t="s">
        <v>1006</v>
      </c>
    </row>
    <row r="68" spans="1:4" ht="27" x14ac:dyDescent="0.2">
      <c r="A68" s="22">
        <v>53</v>
      </c>
      <c r="B68" s="52" t="s">
        <v>997</v>
      </c>
      <c r="C68" s="52" t="s">
        <v>1008</v>
      </c>
      <c r="D68" s="68" t="s">
        <v>1007</v>
      </c>
    </row>
    <row r="69" spans="1:4" ht="18" x14ac:dyDescent="0.2">
      <c r="A69" s="22">
        <v>54</v>
      </c>
      <c r="B69" s="52" t="s">
        <v>1010</v>
      </c>
      <c r="C69" s="52" t="s">
        <v>1011</v>
      </c>
      <c r="D69" s="68" t="s">
        <v>1012</v>
      </c>
    </row>
    <row r="70" spans="1:4" ht="18" x14ac:dyDescent="0.2">
      <c r="A70" s="22">
        <v>55</v>
      </c>
      <c r="B70" s="52" t="s">
        <v>1010</v>
      </c>
      <c r="C70" s="52" t="s">
        <v>1011</v>
      </c>
      <c r="D70" s="68" t="s">
        <v>1012</v>
      </c>
    </row>
    <row r="71" spans="1:4" ht="27" x14ac:dyDescent="0.2">
      <c r="A71" s="22">
        <v>56</v>
      </c>
      <c r="B71" s="52" t="s">
        <v>1013</v>
      </c>
      <c r="C71" s="52" t="s">
        <v>200</v>
      </c>
      <c r="D71" s="68" t="s">
        <v>3358</v>
      </c>
    </row>
    <row r="72" spans="1:4" ht="27" x14ac:dyDescent="0.2">
      <c r="A72" s="22">
        <v>57</v>
      </c>
      <c r="B72" s="52" t="s">
        <v>1015</v>
      </c>
      <c r="C72" s="52" t="s">
        <v>1016</v>
      </c>
      <c r="D72" s="68" t="s">
        <v>1017</v>
      </c>
    </row>
    <row r="73" spans="1:4" ht="27" x14ac:dyDescent="0.2">
      <c r="A73" s="22">
        <v>58</v>
      </c>
      <c r="B73" s="52" t="s">
        <v>1018</v>
      </c>
      <c r="C73" s="52" t="s">
        <v>1019</v>
      </c>
      <c r="D73" s="68" t="s">
        <v>3359</v>
      </c>
    </row>
    <row r="74" spans="1:4" ht="27" x14ac:dyDescent="0.2">
      <c r="A74" s="22">
        <v>59</v>
      </c>
      <c r="B74" s="52" t="s">
        <v>1018</v>
      </c>
      <c r="C74" s="52" t="s">
        <v>1020</v>
      </c>
      <c r="D74" s="68" t="s">
        <v>1021</v>
      </c>
    </row>
    <row r="75" spans="1:4" ht="27" x14ac:dyDescent="0.2">
      <c r="A75" s="22">
        <v>60</v>
      </c>
      <c r="B75" s="52" t="s">
        <v>997</v>
      </c>
      <c r="C75" s="52" t="s">
        <v>1022</v>
      </c>
      <c r="D75" s="68" t="s">
        <v>1023</v>
      </c>
    </row>
    <row r="76" spans="1:4" ht="27" x14ac:dyDescent="0.2">
      <c r="A76" s="22">
        <v>61</v>
      </c>
      <c r="B76" s="52" t="s">
        <v>1024</v>
      </c>
      <c r="C76" s="52" t="s">
        <v>923</v>
      </c>
      <c r="D76" s="68" t="s">
        <v>1025</v>
      </c>
    </row>
    <row r="77" spans="1:4" ht="27" x14ac:dyDescent="0.2">
      <c r="A77" s="22">
        <v>62</v>
      </c>
      <c r="B77" s="52" t="s">
        <v>1026</v>
      </c>
      <c r="C77" s="52" t="s">
        <v>1027</v>
      </c>
      <c r="D77" s="68" t="s">
        <v>1028</v>
      </c>
    </row>
    <row r="78" spans="1:4" ht="27" x14ac:dyDescent="0.2">
      <c r="A78" s="22">
        <v>63</v>
      </c>
      <c r="B78" s="52" t="s">
        <v>1001</v>
      </c>
      <c r="C78" s="52" t="s">
        <v>1029</v>
      </c>
      <c r="D78" s="68" t="s">
        <v>1030</v>
      </c>
    </row>
    <row r="79" spans="1:4" ht="27" x14ac:dyDescent="0.2">
      <c r="A79" s="22">
        <v>64</v>
      </c>
      <c r="B79" s="52" t="s">
        <v>1001</v>
      </c>
      <c r="C79" s="52" t="s">
        <v>1031</v>
      </c>
      <c r="D79" s="68" t="s">
        <v>1030</v>
      </c>
    </row>
    <row r="80" spans="1:4" ht="27" x14ac:dyDescent="0.2">
      <c r="A80" s="22">
        <v>65</v>
      </c>
      <c r="B80" s="52" t="s">
        <v>1032</v>
      </c>
      <c r="C80" s="52" t="s">
        <v>1035</v>
      </c>
      <c r="D80" s="68" t="s">
        <v>3360</v>
      </c>
    </row>
    <row r="81" spans="1:4" ht="27" x14ac:dyDescent="0.2">
      <c r="A81" s="22">
        <v>66</v>
      </c>
      <c r="B81" s="52" t="s">
        <v>1032</v>
      </c>
      <c r="C81" s="52" t="s">
        <v>1033</v>
      </c>
      <c r="D81" s="68" t="s">
        <v>1034</v>
      </c>
    </row>
    <row r="82" spans="1:4" ht="18" x14ac:dyDescent="0.2">
      <c r="A82" s="22">
        <v>67</v>
      </c>
      <c r="B82" s="52" t="s">
        <v>1036</v>
      </c>
      <c r="C82" s="52" t="s">
        <v>212</v>
      </c>
      <c r="D82" s="68" t="s">
        <v>1037</v>
      </c>
    </row>
    <row r="83" spans="1:4" ht="18" x14ac:dyDescent="0.2">
      <c r="A83" s="22">
        <v>68</v>
      </c>
      <c r="B83" s="52" t="s">
        <v>1036</v>
      </c>
      <c r="C83" s="52" t="s">
        <v>212</v>
      </c>
      <c r="D83" s="52" t="s">
        <v>1038</v>
      </c>
    </row>
    <row r="84" spans="1:4" ht="27" x14ac:dyDescent="0.2">
      <c r="A84" s="22">
        <v>69</v>
      </c>
      <c r="B84" s="52" t="s">
        <v>1042</v>
      </c>
      <c r="C84" s="52" t="s">
        <v>1039</v>
      </c>
      <c r="D84" s="52" t="s">
        <v>3543</v>
      </c>
    </row>
    <row r="85" spans="1:4" ht="27" x14ac:dyDescent="0.2">
      <c r="A85" s="22">
        <v>70</v>
      </c>
      <c r="B85" s="52" t="s">
        <v>1042</v>
      </c>
      <c r="C85" s="52" t="s">
        <v>1040</v>
      </c>
      <c r="D85" s="52" t="s">
        <v>1041</v>
      </c>
    </row>
    <row r="86" spans="1:4" ht="27" x14ac:dyDescent="0.2">
      <c r="A86" s="22">
        <v>71</v>
      </c>
      <c r="B86" s="52" t="s">
        <v>1042</v>
      </c>
      <c r="C86" s="52" t="s">
        <v>1043</v>
      </c>
      <c r="D86" s="52" t="s">
        <v>1044</v>
      </c>
    </row>
    <row r="87" spans="1:4" ht="27" x14ac:dyDescent="0.2">
      <c r="A87" s="22">
        <v>72</v>
      </c>
      <c r="B87" s="52" t="s">
        <v>1042</v>
      </c>
      <c r="C87" s="52" t="s">
        <v>1045</v>
      </c>
      <c r="D87" s="52" t="s">
        <v>1046</v>
      </c>
    </row>
    <row r="88" spans="1:4" ht="27" x14ac:dyDescent="0.2">
      <c r="A88" s="22">
        <v>73</v>
      </c>
      <c r="B88" s="52" t="s">
        <v>1047</v>
      </c>
      <c r="C88" s="52" t="s">
        <v>1048</v>
      </c>
      <c r="D88" s="52" t="s">
        <v>1049</v>
      </c>
    </row>
    <row r="89" spans="1:4" ht="27" x14ac:dyDescent="0.2">
      <c r="A89" s="22">
        <v>74</v>
      </c>
      <c r="B89" s="52" t="s">
        <v>1047</v>
      </c>
      <c r="C89" s="52" t="s">
        <v>1048</v>
      </c>
      <c r="D89" s="52" t="s">
        <v>1049</v>
      </c>
    </row>
    <row r="90" spans="1:4" ht="18" x14ac:dyDescent="0.2">
      <c r="A90" s="22">
        <v>75</v>
      </c>
      <c r="B90" s="52" t="s">
        <v>1050</v>
      </c>
      <c r="C90" s="52" t="s">
        <v>927</v>
      </c>
      <c r="D90" s="52" t="s">
        <v>1051</v>
      </c>
    </row>
    <row r="91" spans="1:4" ht="18" x14ac:dyDescent="0.2">
      <c r="A91" s="22">
        <v>76</v>
      </c>
      <c r="B91" s="52" t="s">
        <v>1050</v>
      </c>
      <c r="C91" s="52" t="s">
        <v>1052</v>
      </c>
      <c r="D91" s="52" t="s">
        <v>1014</v>
      </c>
    </row>
    <row r="92" spans="1:4" ht="18" x14ac:dyDescent="0.2">
      <c r="A92" s="22">
        <v>77</v>
      </c>
      <c r="B92" s="52" t="s">
        <v>1050</v>
      </c>
      <c r="C92" s="52" t="s">
        <v>218</v>
      </c>
      <c r="D92" s="52" t="s">
        <v>1053</v>
      </c>
    </row>
    <row r="93" spans="1:4" ht="18" x14ac:dyDescent="0.2">
      <c r="A93" s="22">
        <v>78</v>
      </c>
      <c r="B93" s="52" t="s">
        <v>1050</v>
      </c>
      <c r="C93" s="52" t="s">
        <v>662</v>
      </c>
      <c r="D93" s="52" t="s">
        <v>1054</v>
      </c>
    </row>
    <row r="94" spans="1:4" ht="18" x14ac:dyDescent="0.2">
      <c r="A94" s="22">
        <v>79</v>
      </c>
      <c r="B94" s="52" t="s">
        <v>1050</v>
      </c>
      <c r="C94" s="52" t="s">
        <v>1055</v>
      </c>
      <c r="D94" s="52" t="s">
        <v>1056</v>
      </c>
    </row>
    <row r="95" spans="1:4" ht="27" x14ac:dyDescent="0.2">
      <c r="A95" s="22">
        <v>80</v>
      </c>
      <c r="B95" s="52" t="s">
        <v>1057</v>
      </c>
      <c r="C95" s="52" t="s">
        <v>1058</v>
      </c>
      <c r="D95" s="52" t="s">
        <v>1049</v>
      </c>
    </row>
    <row r="96" spans="1:4" ht="27" x14ac:dyDescent="0.2">
      <c r="A96" s="22">
        <v>81</v>
      </c>
      <c r="B96" s="52" t="s">
        <v>1059</v>
      </c>
      <c r="C96" s="52" t="s">
        <v>1060</v>
      </c>
      <c r="D96" s="52" t="s">
        <v>1061</v>
      </c>
    </row>
    <row r="97" spans="1:4" ht="18" x14ac:dyDescent="0.2">
      <c r="A97" s="22">
        <v>82</v>
      </c>
      <c r="B97" s="52" t="s">
        <v>1062</v>
      </c>
      <c r="C97" s="52" t="s">
        <v>212</v>
      </c>
      <c r="D97" s="52" t="s">
        <v>1063</v>
      </c>
    </row>
    <row r="98" spans="1:4" ht="27" x14ac:dyDescent="0.2">
      <c r="A98" s="22">
        <v>83</v>
      </c>
      <c r="B98" s="52" t="s">
        <v>1064</v>
      </c>
      <c r="C98" s="52" t="s">
        <v>218</v>
      </c>
      <c r="D98" s="52" t="s">
        <v>1065</v>
      </c>
    </row>
    <row r="99" spans="1:4" ht="27" x14ac:dyDescent="0.2">
      <c r="A99" s="22">
        <v>84</v>
      </c>
      <c r="B99" s="52" t="s">
        <v>1059</v>
      </c>
      <c r="C99" s="52" t="s">
        <v>1066</v>
      </c>
      <c r="D99" s="52" t="s">
        <v>1067</v>
      </c>
    </row>
    <row r="100" spans="1:4" ht="27" x14ac:dyDescent="0.2">
      <c r="A100" s="22">
        <v>85</v>
      </c>
      <c r="B100" s="52" t="s">
        <v>1059</v>
      </c>
      <c r="C100" s="52" t="s">
        <v>1068</v>
      </c>
      <c r="D100" s="52" t="s">
        <v>1069</v>
      </c>
    </row>
    <row r="101" spans="1:4" ht="27" x14ac:dyDescent="0.2">
      <c r="A101" s="22">
        <v>86</v>
      </c>
      <c r="B101" s="52" t="s">
        <v>1059</v>
      </c>
      <c r="C101" s="52" t="s">
        <v>1070</v>
      </c>
      <c r="D101" s="52" t="s">
        <v>3361</v>
      </c>
    </row>
    <row r="102" spans="1:4" ht="27" x14ac:dyDescent="0.2">
      <c r="A102" s="22">
        <v>87</v>
      </c>
      <c r="B102" s="52" t="s">
        <v>1114</v>
      </c>
      <c r="C102" s="52" t="s">
        <v>1071</v>
      </c>
      <c r="D102" s="52" t="s">
        <v>3362</v>
      </c>
    </row>
    <row r="103" spans="1:4" ht="27" x14ac:dyDescent="0.2">
      <c r="A103" s="22">
        <v>88</v>
      </c>
      <c r="B103" s="52" t="s">
        <v>1114</v>
      </c>
      <c r="C103" s="52" t="s">
        <v>1071</v>
      </c>
      <c r="D103" s="52" t="s">
        <v>3363</v>
      </c>
    </row>
    <row r="104" spans="1:4" ht="27" x14ac:dyDescent="0.2">
      <c r="A104" s="22">
        <v>89</v>
      </c>
      <c r="B104" s="52" t="s">
        <v>1072</v>
      </c>
      <c r="C104" s="52" t="s">
        <v>1073</v>
      </c>
      <c r="D104" s="52" t="s">
        <v>1074</v>
      </c>
    </row>
    <row r="105" spans="1:4" ht="27" x14ac:dyDescent="0.2">
      <c r="A105" s="22">
        <v>90</v>
      </c>
      <c r="B105" s="52" t="s">
        <v>1075</v>
      </c>
      <c r="C105" s="52" t="s">
        <v>1073</v>
      </c>
      <c r="D105" s="52" t="s">
        <v>1074</v>
      </c>
    </row>
    <row r="106" spans="1:4" ht="27" x14ac:dyDescent="0.2">
      <c r="A106" s="22">
        <v>91</v>
      </c>
      <c r="B106" s="52" t="s">
        <v>1076</v>
      </c>
      <c r="C106" s="52" t="s">
        <v>1077</v>
      </c>
      <c r="D106" s="52" t="s">
        <v>1078</v>
      </c>
    </row>
    <row r="107" spans="1:4" ht="27" x14ac:dyDescent="0.2">
      <c r="A107" s="22">
        <v>92</v>
      </c>
      <c r="B107" s="52" t="s">
        <v>1076</v>
      </c>
      <c r="C107" s="52" t="s">
        <v>1079</v>
      </c>
      <c r="D107" s="52" t="s">
        <v>3364</v>
      </c>
    </row>
    <row r="108" spans="1:4" ht="27" x14ac:dyDescent="0.2">
      <c r="A108" s="22">
        <v>93</v>
      </c>
      <c r="B108" s="52" t="s">
        <v>1080</v>
      </c>
      <c r="C108" s="52" t="s">
        <v>205</v>
      </c>
      <c r="D108" s="52" t="s">
        <v>1081</v>
      </c>
    </row>
    <row r="109" spans="1:4" ht="27" x14ac:dyDescent="0.2">
      <c r="A109" s="22">
        <v>94</v>
      </c>
      <c r="B109" s="52" t="s">
        <v>1080</v>
      </c>
      <c r="C109" s="52" t="s">
        <v>205</v>
      </c>
      <c r="D109" s="52" t="s">
        <v>1082</v>
      </c>
    </row>
    <row r="110" spans="1:4" ht="27" x14ac:dyDescent="0.2">
      <c r="A110" s="22">
        <v>95</v>
      </c>
      <c r="B110" s="52" t="s">
        <v>1076</v>
      </c>
      <c r="C110" s="52" t="s">
        <v>1083</v>
      </c>
      <c r="D110" s="52" t="s">
        <v>1084</v>
      </c>
    </row>
    <row r="111" spans="1:4" ht="27" x14ac:dyDescent="0.2">
      <c r="A111" s="22">
        <v>96</v>
      </c>
      <c r="B111" s="52" t="s">
        <v>1115</v>
      </c>
      <c r="C111" s="52" t="s">
        <v>1085</v>
      </c>
      <c r="D111" s="52" t="s">
        <v>1086</v>
      </c>
    </row>
    <row r="112" spans="1:4" ht="27" x14ac:dyDescent="0.2">
      <c r="A112" s="22">
        <v>97</v>
      </c>
      <c r="B112" s="52" t="s">
        <v>1072</v>
      </c>
      <c r="C112" s="52" t="s">
        <v>1090</v>
      </c>
      <c r="D112" s="52" t="s">
        <v>1089</v>
      </c>
    </row>
    <row r="113" spans="1:4" ht="27" x14ac:dyDescent="0.2">
      <c r="A113" s="22">
        <v>98</v>
      </c>
      <c r="B113" s="52" t="s">
        <v>1072</v>
      </c>
      <c r="C113" s="52" t="s">
        <v>1087</v>
      </c>
      <c r="D113" s="52" t="s">
        <v>1088</v>
      </c>
    </row>
    <row r="114" spans="1:4" ht="27" x14ac:dyDescent="0.2">
      <c r="A114" s="22">
        <v>99</v>
      </c>
      <c r="B114" s="52" t="s">
        <v>1091</v>
      </c>
      <c r="C114" s="52" t="s">
        <v>218</v>
      </c>
      <c r="D114" s="52" t="s">
        <v>1092</v>
      </c>
    </row>
    <row r="115" spans="1:4" ht="27" x14ac:dyDescent="0.2">
      <c r="A115" s="22">
        <v>100</v>
      </c>
      <c r="B115" s="52" t="s">
        <v>1091</v>
      </c>
      <c r="C115" s="52" t="s">
        <v>218</v>
      </c>
      <c r="D115" s="52" t="s">
        <v>1092</v>
      </c>
    </row>
    <row r="116" spans="1:4" ht="27" x14ac:dyDescent="0.2">
      <c r="A116" s="22">
        <v>101</v>
      </c>
      <c r="B116" s="52" t="s">
        <v>1093</v>
      </c>
      <c r="C116" s="52" t="s">
        <v>1094</v>
      </c>
      <c r="D116" s="52" t="s">
        <v>1095</v>
      </c>
    </row>
    <row r="117" spans="1:4" ht="27" x14ac:dyDescent="0.2">
      <c r="A117" s="22">
        <v>102</v>
      </c>
      <c r="B117" s="52" t="s">
        <v>1093</v>
      </c>
      <c r="C117" s="52" t="s">
        <v>1094</v>
      </c>
      <c r="D117" s="52" t="s">
        <v>1095</v>
      </c>
    </row>
    <row r="118" spans="1:4" ht="27" x14ac:dyDescent="0.2">
      <c r="A118" s="22">
        <v>103</v>
      </c>
      <c r="B118" s="52" t="s">
        <v>1096</v>
      </c>
      <c r="C118" s="52" t="s">
        <v>205</v>
      </c>
      <c r="D118" s="52" t="s">
        <v>1097</v>
      </c>
    </row>
    <row r="119" spans="1:4" ht="27" x14ac:dyDescent="0.2">
      <c r="A119" s="22">
        <v>104</v>
      </c>
      <c r="B119" s="52" t="s">
        <v>1075</v>
      </c>
      <c r="C119" s="52" t="s">
        <v>1098</v>
      </c>
      <c r="D119" s="52" t="s">
        <v>1099</v>
      </c>
    </row>
    <row r="120" spans="1:4" ht="27" x14ac:dyDescent="0.2">
      <c r="A120" s="22">
        <v>105</v>
      </c>
      <c r="B120" s="52" t="s">
        <v>1076</v>
      </c>
      <c r="C120" s="52" t="s">
        <v>1102</v>
      </c>
      <c r="D120" s="52" t="s">
        <v>3365</v>
      </c>
    </row>
    <row r="121" spans="1:4" ht="27" x14ac:dyDescent="0.2">
      <c r="A121" s="22">
        <v>106</v>
      </c>
      <c r="B121" s="52" t="s">
        <v>1076</v>
      </c>
      <c r="C121" s="52" t="s">
        <v>1100</v>
      </c>
      <c r="D121" s="52" t="s">
        <v>1101</v>
      </c>
    </row>
    <row r="122" spans="1:4" ht="27" x14ac:dyDescent="0.2">
      <c r="A122" s="22">
        <v>107</v>
      </c>
      <c r="B122" s="52" t="s">
        <v>1076</v>
      </c>
      <c r="C122" s="52" t="s">
        <v>1103</v>
      </c>
      <c r="D122" s="52" t="s">
        <v>1104</v>
      </c>
    </row>
    <row r="123" spans="1:4" ht="18" x14ac:dyDescent="0.2">
      <c r="A123" s="22">
        <v>108</v>
      </c>
      <c r="B123" s="52" t="s">
        <v>1105</v>
      </c>
      <c r="C123" s="52" t="s">
        <v>1106</v>
      </c>
      <c r="D123" s="52" t="s">
        <v>1107</v>
      </c>
    </row>
    <row r="124" spans="1:4" ht="18" x14ac:dyDescent="0.2">
      <c r="A124" s="22">
        <v>109</v>
      </c>
      <c r="B124" s="52" t="s">
        <v>1105</v>
      </c>
      <c r="C124" s="52" t="s">
        <v>1106</v>
      </c>
      <c r="D124" s="52" t="s">
        <v>1107</v>
      </c>
    </row>
    <row r="125" spans="1:4" ht="27" x14ac:dyDescent="0.2">
      <c r="A125" s="22">
        <v>110</v>
      </c>
      <c r="B125" s="52" t="s">
        <v>1108</v>
      </c>
      <c r="C125" s="52" t="s">
        <v>1109</v>
      </c>
      <c r="D125" s="52" t="s">
        <v>1110</v>
      </c>
    </row>
    <row r="126" spans="1:4" ht="18" x14ac:dyDescent="0.2">
      <c r="A126" s="22">
        <v>111</v>
      </c>
      <c r="B126" s="52" t="s">
        <v>1111</v>
      </c>
      <c r="C126" s="52" t="s">
        <v>1112</v>
      </c>
      <c r="D126" s="52" t="s">
        <v>1113</v>
      </c>
    </row>
    <row r="164" spans="1:3" x14ac:dyDescent="0.2">
      <c r="A164" s="6" t="s">
        <v>3</v>
      </c>
      <c r="B164" s="8" t="s">
        <v>5</v>
      </c>
      <c r="C164" s="2"/>
    </row>
    <row r="165" spans="1:3" x14ac:dyDescent="0.2">
      <c r="A165" s="3"/>
      <c r="B165" s="3"/>
      <c r="C165" s="2"/>
    </row>
    <row r="166" spans="1:3" x14ac:dyDescent="0.2">
      <c r="A166" s="6" t="s">
        <v>4</v>
      </c>
      <c r="B166" s="8" t="s">
        <v>6</v>
      </c>
      <c r="C166" s="2"/>
    </row>
    <row r="167" spans="1:3" x14ac:dyDescent="0.2">
      <c r="A167" s="3"/>
      <c r="B167" s="3"/>
      <c r="C167" s="2"/>
    </row>
    <row r="168" spans="1:3" x14ac:dyDescent="0.2">
      <c r="A168" s="6" t="s">
        <v>13</v>
      </c>
      <c r="B168" s="3"/>
      <c r="C168" s="2"/>
    </row>
  </sheetData>
  <protectedRanges>
    <protectedRange sqref="B18:B19" name="Rango1_2"/>
    <protectedRange sqref="B20:B21" name="Rango1_4"/>
    <protectedRange sqref="B22:B23 B25" name="Rango1_6"/>
    <protectedRange sqref="B24" name="Rango1_8"/>
    <protectedRange sqref="B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41 E42:F45 E46:F78" name="Rango1_35"/>
    <protectedRange sqref="E79:F79" name="Rango1_36"/>
    <protectedRange sqref="E80:F80" name="Rango1_37"/>
    <protectedRange sqref="E81:F81" name="Rango1_38"/>
    <protectedRange sqref="E82:F82" name="Rango1_39"/>
    <protectedRange sqref="D17" name="Rango1_1_1"/>
    <protectedRange sqref="D18:D19" name="Rango1_2_1"/>
    <protectedRange sqref="D20" name="Rango1_4_1"/>
    <protectedRange sqref="D21" name="Rango1_5_1"/>
    <protectedRange sqref="D22" name="Rango1_6_1"/>
    <protectedRange sqref="D23" name="Rango1_7_1"/>
    <protectedRange sqref="D24" name="Rango1_8_1"/>
    <protectedRange sqref="D25" name="Rango1_9_1"/>
    <protectedRange sqref="D26" name="Rango1_10_1"/>
    <protectedRange sqref="D27" name="Rango1_21_1"/>
    <protectedRange sqref="D28" name="Rango1_22_1"/>
    <protectedRange sqref="D29" name="Rango1_23_1"/>
    <protectedRange sqref="D30" name="Rango1_24_1"/>
    <protectedRange sqref="D31" name="Rango1_25_1"/>
    <protectedRange sqref="D32" name="Rango1_26_1"/>
    <protectedRange sqref="D33" name="Rango1_27_1"/>
    <protectedRange sqref="D34" name="Rango1_28_1"/>
    <protectedRange sqref="D35:D36" name="Rango1_29_1"/>
    <protectedRange sqref="D37" name="Rango1_31_1"/>
    <protectedRange sqref="D38" name="Rango1_32_1"/>
    <protectedRange sqref="D39" name="Rango1_33_1"/>
    <protectedRange sqref="D40" name="Rango1_34_1"/>
    <protectedRange sqref="D41 D46:D79" name="Rango1_35_1"/>
    <protectedRange sqref="D42:D43" name="Rango1_36_1"/>
    <protectedRange sqref="D80:D81" name="Rango1_37_1"/>
    <protectedRange sqref="D44" name="Rango1_38_1"/>
    <protectedRange sqref="D82 D45" name="Rango1_39_1"/>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I571"/>
  <sheetViews>
    <sheetView topLeftCell="A73" workbookViewId="0">
      <selection activeCell="A97" sqref="A97:IV102"/>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117</v>
      </c>
      <c r="B13" s="150"/>
      <c r="C13" s="150"/>
      <c r="D13" s="150"/>
    </row>
    <row r="14" spans="1:5" x14ac:dyDescent="0.2">
      <c r="A14" s="11"/>
    </row>
    <row r="15" spans="1:5" ht="25.5" x14ac:dyDescent="0.2">
      <c r="A15" s="5" t="s">
        <v>15</v>
      </c>
      <c r="B15" s="5" t="s">
        <v>16</v>
      </c>
      <c r="C15" s="5" t="s">
        <v>17</v>
      </c>
      <c r="D15" s="29" t="s">
        <v>18</v>
      </c>
    </row>
    <row r="16" spans="1:5" ht="18" x14ac:dyDescent="0.2">
      <c r="A16" s="22">
        <v>1</v>
      </c>
      <c r="B16" s="47" t="s">
        <v>3367</v>
      </c>
      <c r="C16" s="103" t="s">
        <v>200</v>
      </c>
      <c r="D16" s="23" t="str">
        <f>IF(A16=1,(F493),(0))</f>
        <v>MARIA ISABEL TREJO NUÑEZ</v>
      </c>
    </row>
    <row r="17" spans="1:4" ht="18" x14ac:dyDescent="0.2">
      <c r="A17" s="22">
        <v>2</v>
      </c>
      <c r="B17" s="47" t="s">
        <v>3368</v>
      </c>
      <c r="C17" s="61" t="s">
        <v>2537</v>
      </c>
      <c r="D17" s="23" t="str">
        <f>IF(A17=2,(F494),(0))</f>
        <v>ARACELI AGUIRRE CHAVARRIA</v>
      </c>
    </row>
    <row r="18" spans="1:4" x14ac:dyDescent="0.2">
      <c r="A18" s="22">
        <v>3</v>
      </c>
      <c r="B18" s="23" t="s">
        <v>3369</v>
      </c>
      <c r="C18" s="61" t="s">
        <v>2540</v>
      </c>
      <c r="D18" s="23" t="str">
        <f>IF(A18=3,(F495),(0))</f>
        <v>MARTHA ELVA RAMOS CALNACASCO</v>
      </c>
    </row>
    <row r="19" spans="1:4" x14ac:dyDescent="0.2">
      <c r="A19" s="22">
        <v>4</v>
      </c>
      <c r="B19" s="24" t="s">
        <v>3370</v>
      </c>
      <c r="C19" s="61" t="s">
        <v>2542</v>
      </c>
      <c r="D19" s="23" t="str">
        <f>IF(A19=4,(F496),(0))</f>
        <v>DAVID AGUILAR JIMENEZ</v>
      </c>
    </row>
    <row r="20" spans="1:4" x14ac:dyDescent="0.2">
      <c r="A20" s="22">
        <v>5</v>
      </c>
      <c r="B20" s="24" t="s">
        <v>3370</v>
      </c>
      <c r="C20" s="61" t="s">
        <v>2542</v>
      </c>
      <c r="D20" s="23" t="str">
        <f>IF(A20=5,(F497),(0))</f>
        <v>DAVID AGUILAR JIMENEZ</v>
      </c>
    </row>
    <row r="21" spans="1:4" x14ac:dyDescent="0.2">
      <c r="A21" s="22">
        <v>6</v>
      </c>
      <c r="B21" s="25" t="s">
        <v>3371</v>
      </c>
      <c r="C21" s="61" t="s">
        <v>765</v>
      </c>
      <c r="D21" s="23" t="str">
        <f>IF(A21=6,(F498),(0))</f>
        <v>DOLORES CABELLO CONTRERAS</v>
      </c>
    </row>
    <row r="22" spans="1:4" x14ac:dyDescent="0.2">
      <c r="A22" s="22">
        <v>7</v>
      </c>
      <c r="B22" s="23" t="s">
        <v>3372</v>
      </c>
      <c r="C22" s="61" t="s">
        <v>191</v>
      </c>
      <c r="D22" s="23" t="str">
        <f>IF(A22=7,(F499),(0))</f>
        <v>ANA MARIA AGUILAR JIMENEZ</v>
      </c>
    </row>
    <row r="23" spans="1:4" x14ac:dyDescent="0.2">
      <c r="A23" s="22">
        <v>8</v>
      </c>
      <c r="B23" s="23" t="s">
        <v>3373</v>
      </c>
      <c r="C23" s="61" t="s">
        <v>2546</v>
      </c>
      <c r="D23" s="23" t="str">
        <f>IF(A23=8,(F500),(0))</f>
        <v>JUAN CARLOS PADILLA ROSAS</v>
      </c>
    </row>
    <row r="24" spans="1:4" x14ac:dyDescent="0.2">
      <c r="A24" s="22">
        <v>9</v>
      </c>
      <c r="B24" s="23" t="s">
        <v>3372</v>
      </c>
      <c r="C24" s="61" t="s">
        <v>2549</v>
      </c>
      <c r="D24" s="23" t="str">
        <f>IF(A24=9,(F501),(0))</f>
        <v>SILVIA LEONOR DE LA CRUZ  MEDINA</v>
      </c>
    </row>
    <row r="25" spans="1:4" x14ac:dyDescent="0.2">
      <c r="A25" s="22">
        <v>10</v>
      </c>
      <c r="B25" s="25" t="s">
        <v>3372</v>
      </c>
      <c r="C25" s="61" t="s">
        <v>2551</v>
      </c>
      <c r="D25" s="23" t="str">
        <f>IF(A25=10,(F502),(0))</f>
        <v>JOSE  SANDOVAL LOPEZ</v>
      </c>
    </row>
    <row r="26" spans="1:4" x14ac:dyDescent="0.2">
      <c r="A26" s="22">
        <v>11</v>
      </c>
      <c r="B26" s="25" t="s">
        <v>3374</v>
      </c>
      <c r="C26" s="61" t="s">
        <v>2554</v>
      </c>
      <c r="D26" s="23" t="str">
        <f>IF(A26=11,(F503),(0))</f>
        <v>ALONSO HERRERA MARTINEZ</v>
      </c>
    </row>
    <row r="27" spans="1:4" x14ac:dyDescent="0.2">
      <c r="A27" s="22">
        <v>12</v>
      </c>
      <c r="B27" s="25" t="s">
        <v>3375</v>
      </c>
      <c r="C27" s="61" t="s">
        <v>2555</v>
      </c>
      <c r="D27" s="23" t="str">
        <f>IF(A27=12,(F504),(0))</f>
        <v>EDUARDO RUIZ AGUILAR</v>
      </c>
    </row>
    <row r="28" spans="1:4" x14ac:dyDescent="0.2">
      <c r="A28" s="22">
        <v>13</v>
      </c>
      <c r="B28" s="52" t="s">
        <v>3376</v>
      </c>
      <c r="C28" s="61" t="s">
        <v>192</v>
      </c>
      <c r="D28" s="23" t="str">
        <f>IF(A28=13,(F505),(0))</f>
        <v>TOMAS RUZ ROBLES</v>
      </c>
    </row>
    <row r="29" spans="1:4" x14ac:dyDescent="0.2">
      <c r="A29" s="22">
        <v>14</v>
      </c>
      <c r="B29" s="52" t="s">
        <v>3377</v>
      </c>
      <c r="C29" s="61" t="s">
        <v>2560</v>
      </c>
      <c r="D29" s="23" t="str">
        <f>IF(A29=14,(F506),(0))</f>
        <v>JAVIER AGUILAR JIMENEZ</v>
      </c>
    </row>
    <row r="30" spans="1:4" x14ac:dyDescent="0.2">
      <c r="A30" s="22">
        <v>15</v>
      </c>
      <c r="B30" s="52" t="s">
        <v>3378</v>
      </c>
      <c r="C30" s="61" t="s">
        <v>194</v>
      </c>
      <c r="D30" s="23" t="str">
        <f>IF(A30=15,(F507),(0))</f>
        <v>EUFROCINA ALVARADO ALVARADO</v>
      </c>
    </row>
    <row r="31" spans="1:4" x14ac:dyDescent="0.2">
      <c r="A31" s="22">
        <v>16</v>
      </c>
      <c r="B31" s="52" t="s">
        <v>3378</v>
      </c>
      <c r="C31" s="61" t="s">
        <v>2563</v>
      </c>
      <c r="D31" s="23" t="str">
        <f>IF(A31=16,(F508),(0))</f>
        <v>MARIA CARMEN PEREZ CAMPOS</v>
      </c>
    </row>
    <row r="32" spans="1:4" x14ac:dyDescent="0.2">
      <c r="A32" s="22">
        <v>17</v>
      </c>
      <c r="B32" s="52" t="s">
        <v>3378</v>
      </c>
      <c r="C32" s="61" t="s">
        <v>99</v>
      </c>
      <c r="D32" s="23" t="str">
        <f>IF(A32=17,(F509),(0))</f>
        <v>ELVA IBAÑEZ MEDINA</v>
      </c>
    </row>
    <row r="33" spans="1:4" x14ac:dyDescent="0.2">
      <c r="A33" s="22">
        <v>18</v>
      </c>
      <c r="B33" s="52" t="s">
        <v>3379</v>
      </c>
      <c r="C33" s="103" t="s">
        <v>2565</v>
      </c>
      <c r="D33" s="23" t="str">
        <f>IF(A33=18,(F510),(0))</f>
        <v xml:space="preserve">INACTIVO  </v>
      </c>
    </row>
    <row r="34" spans="1:4" x14ac:dyDescent="0.2">
      <c r="A34" s="22">
        <v>19</v>
      </c>
      <c r="B34" s="52" t="s">
        <v>3379</v>
      </c>
      <c r="C34" s="103" t="s">
        <v>2565</v>
      </c>
      <c r="D34" s="23" t="str">
        <f>IF(A34=19,(F511),(0))</f>
        <v xml:space="preserve">INACTIVO  </v>
      </c>
    </row>
    <row r="35" spans="1:4" x14ac:dyDescent="0.2">
      <c r="A35" s="22">
        <v>20</v>
      </c>
      <c r="B35" s="52" t="s">
        <v>3374</v>
      </c>
      <c r="C35" s="61" t="s">
        <v>212</v>
      </c>
      <c r="D35" s="23" t="str">
        <f>IF(A35=20,(F512),(0))</f>
        <v>SILVIA RIVERA ALCANTARA</v>
      </c>
    </row>
    <row r="36" spans="1:4" x14ac:dyDescent="0.2">
      <c r="A36" s="22">
        <v>21</v>
      </c>
      <c r="B36" s="52" t="s">
        <v>3380</v>
      </c>
      <c r="C36" s="61" t="s">
        <v>2568</v>
      </c>
      <c r="D36" s="23" t="str">
        <f>IF(A36=21,(F513),(0))</f>
        <v>ARACELI RODRIGUEZ CORDERO</v>
      </c>
    </row>
    <row r="37" spans="1:4" x14ac:dyDescent="0.2">
      <c r="A37" s="22">
        <v>22</v>
      </c>
      <c r="B37" s="52" t="s">
        <v>3381</v>
      </c>
      <c r="C37" s="61" t="s">
        <v>662</v>
      </c>
      <c r="D37" s="23" t="str">
        <f>IF(A37=22,(F514),(0))</f>
        <v>VERONICA MEDINA DIAZ</v>
      </c>
    </row>
    <row r="38" spans="1:4" x14ac:dyDescent="0.2">
      <c r="A38" s="22">
        <v>23</v>
      </c>
      <c r="B38" s="52" t="s">
        <v>3382</v>
      </c>
      <c r="C38" s="61" t="s">
        <v>2572</v>
      </c>
      <c r="D38" s="23" t="str">
        <f>IF(A38=23,(F515),(0))</f>
        <v>JULIA TORRES AMARO</v>
      </c>
    </row>
    <row r="39" spans="1:4" x14ac:dyDescent="0.2">
      <c r="A39" s="22">
        <v>24</v>
      </c>
      <c r="B39" s="52" t="s">
        <v>3383</v>
      </c>
      <c r="C39" s="103" t="s">
        <v>2565</v>
      </c>
      <c r="D39" s="23" t="str">
        <f>IF(A39=24,(F516),(0))</f>
        <v>GIOVANNI ESPINOZA GONZALEZ</v>
      </c>
    </row>
    <row r="40" spans="1:4" x14ac:dyDescent="0.2">
      <c r="A40" s="22">
        <v>25</v>
      </c>
      <c r="B40" s="52" t="s">
        <v>3384</v>
      </c>
      <c r="C40" s="103" t="s">
        <v>2565</v>
      </c>
      <c r="D40" s="23" t="str">
        <f>IF(A40=25,(F517),(0))</f>
        <v>GABINA RODRIGUEZ GONZALEZ</v>
      </c>
    </row>
    <row r="41" spans="1:4" x14ac:dyDescent="0.2">
      <c r="A41" s="22">
        <v>26</v>
      </c>
      <c r="B41" s="52" t="s">
        <v>3385</v>
      </c>
      <c r="C41" s="103" t="s">
        <v>2565</v>
      </c>
      <c r="D41" s="23" t="str">
        <f>IF(A41=26,(F518),(0))</f>
        <v>JUAN CARLOS OLIVIOS ARENAS</v>
      </c>
    </row>
    <row r="42" spans="1:4" x14ac:dyDescent="0.2">
      <c r="A42" s="22">
        <v>27</v>
      </c>
      <c r="B42" s="52" t="s">
        <v>3386</v>
      </c>
      <c r="C42" s="61" t="s">
        <v>212</v>
      </c>
      <c r="D42" s="23" t="str">
        <f>IF(A42=27,(F519),(0))</f>
        <v>PAULA GEORGINA RIVERA ALCANTARA</v>
      </c>
    </row>
    <row r="43" spans="1:4" x14ac:dyDescent="0.2">
      <c r="A43" s="22">
        <v>28</v>
      </c>
      <c r="B43" s="52" t="s">
        <v>3387</v>
      </c>
      <c r="C43" s="61" t="s">
        <v>2578</v>
      </c>
      <c r="D43" s="23" t="str">
        <f>IF(A43=28,(F520),(0))</f>
        <v>GILBERTO MORALES TORRES</v>
      </c>
    </row>
    <row r="44" spans="1:4" x14ac:dyDescent="0.2">
      <c r="A44" s="22">
        <v>29</v>
      </c>
      <c r="B44" s="52" t="s">
        <v>3387</v>
      </c>
      <c r="C44" s="61" t="s">
        <v>2578</v>
      </c>
      <c r="D44" s="23" t="str">
        <f>IF(A44=29,(F521),(0))</f>
        <v>GILBERTO MORALES TORRES</v>
      </c>
    </row>
    <row r="45" spans="1:4" x14ac:dyDescent="0.2">
      <c r="A45" s="22">
        <v>30</v>
      </c>
      <c r="B45" s="52" t="s">
        <v>3374</v>
      </c>
      <c r="C45" s="61" t="s">
        <v>2580</v>
      </c>
      <c r="D45" s="23" t="str">
        <f>IF(A45=30,(F522),(0))</f>
        <v>SOLEDAD AGUILAR JIMENEZ</v>
      </c>
    </row>
    <row r="46" spans="1:4" x14ac:dyDescent="0.2">
      <c r="A46" s="22">
        <v>31</v>
      </c>
      <c r="B46" s="52" t="s">
        <v>3388</v>
      </c>
      <c r="C46" s="61" t="s">
        <v>2582</v>
      </c>
      <c r="D46" s="23" t="str">
        <f>IF(A46=31,(F523),(0))</f>
        <v>LORENA HERNANDEZ AGUILAR</v>
      </c>
    </row>
    <row r="47" spans="1:4" x14ac:dyDescent="0.2">
      <c r="A47" s="22">
        <v>32</v>
      </c>
      <c r="B47" s="52" t="s">
        <v>3389</v>
      </c>
      <c r="C47" s="103" t="s">
        <v>2565</v>
      </c>
      <c r="D47" s="23" t="str">
        <f>IF(A47=32,(F524),(0))</f>
        <v>SARA RIVERA ALCANTARA</v>
      </c>
    </row>
    <row r="48" spans="1:4" x14ac:dyDescent="0.2">
      <c r="A48" s="22">
        <v>33</v>
      </c>
      <c r="B48" s="52" t="s">
        <v>3389</v>
      </c>
      <c r="C48" s="103" t="s">
        <v>2565</v>
      </c>
      <c r="D48" s="23" t="str">
        <f>IF(A48=33,(F525),(0))</f>
        <v xml:space="preserve">INACTIVO INACTIVO </v>
      </c>
    </row>
    <row r="49" spans="1:4" x14ac:dyDescent="0.2">
      <c r="A49" s="22">
        <v>34</v>
      </c>
      <c r="B49" s="52" t="s">
        <v>3389</v>
      </c>
      <c r="C49" s="61" t="s">
        <v>212</v>
      </c>
      <c r="D49" s="23" t="str">
        <f>IF(A49=34,(F526),(0))</f>
        <v>BIBIANA CASOLES BALLEZA</v>
      </c>
    </row>
    <row r="50" spans="1:4" x14ac:dyDescent="0.2">
      <c r="A50" s="22">
        <v>35</v>
      </c>
      <c r="B50" s="52" t="s">
        <v>3389</v>
      </c>
      <c r="C50" s="61" t="s">
        <v>2587</v>
      </c>
      <c r="D50" s="23" t="str">
        <f>IF(A50=35,(F527),(0))</f>
        <v>MARIA LUISA RIVERA ALCANTARA</v>
      </c>
    </row>
    <row r="51" spans="1:4" x14ac:dyDescent="0.2">
      <c r="A51" s="22">
        <v>36</v>
      </c>
      <c r="B51" s="52" t="s">
        <v>3390</v>
      </c>
      <c r="C51" s="61" t="s">
        <v>2589</v>
      </c>
      <c r="D51" s="23" t="str">
        <f>IF(A51=36,(F528),(0))</f>
        <v>IMELDA AGUILAR JIMENEZ</v>
      </c>
    </row>
    <row r="52" spans="1:4" x14ac:dyDescent="0.2">
      <c r="A52" s="22">
        <v>37</v>
      </c>
      <c r="B52" s="52" t="s">
        <v>3390</v>
      </c>
      <c r="C52" s="61" t="s">
        <v>2589</v>
      </c>
      <c r="D52" s="23" t="str">
        <f>IF(A52=37,(F529),(0))</f>
        <v>IMELDA AGUILAR JIMENEZ</v>
      </c>
    </row>
    <row r="53" spans="1:4" x14ac:dyDescent="0.2">
      <c r="A53" s="22">
        <v>38</v>
      </c>
      <c r="B53" s="52" t="s">
        <v>3391</v>
      </c>
      <c r="C53" s="103" t="s">
        <v>2565</v>
      </c>
      <c r="D53" s="23" t="str">
        <f>IF(A53=38,(F530),(0))</f>
        <v>GRACIELA LOPEZ TINTOR</v>
      </c>
    </row>
    <row r="54" spans="1:4" x14ac:dyDescent="0.2">
      <c r="A54" s="22">
        <v>39</v>
      </c>
      <c r="B54" s="52" t="s">
        <v>3392</v>
      </c>
      <c r="C54" s="61" t="s">
        <v>700</v>
      </c>
      <c r="D54" s="23" t="str">
        <f>IF(A54=39,(F531),(0))</f>
        <v>SUSANA RAMOS CANACASCO</v>
      </c>
    </row>
    <row r="55" spans="1:4" x14ac:dyDescent="0.2">
      <c r="A55" s="22">
        <v>40</v>
      </c>
      <c r="B55" s="52" t="s">
        <v>3392</v>
      </c>
      <c r="C55" s="61" t="s">
        <v>2594</v>
      </c>
      <c r="D55" s="23" t="str">
        <f>IF(A55=40,(F532),(0))</f>
        <v>ENRIQUE SOTO PADILLA</v>
      </c>
    </row>
    <row r="56" spans="1:4" x14ac:dyDescent="0.2">
      <c r="A56" s="22">
        <v>41</v>
      </c>
      <c r="B56" s="52" t="s">
        <v>3374</v>
      </c>
      <c r="C56" s="61" t="s">
        <v>2596</v>
      </c>
      <c r="D56" s="23" t="str">
        <f>IF(A56=41,(F533),(0))</f>
        <v>PABLO ALFREDO TORRES CASTILLO</v>
      </c>
    </row>
    <row r="57" spans="1:4" x14ac:dyDescent="0.2">
      <c r="A57" s="22">
        <v>42</v>
      </c>
      <c r="B57" s="52" t="s">
        <v>3371</v>
      </c>
      <c r="C57" s="61" t="s">
        <v>2598</v>
      </c>
      <c r="D57" s="23" t="str">
        <f>IF(A57=42,(F534),(0))</f>
        <v>BERTHA CALNACASCO VAZQUEZ</v>
      </c>
    </row>
    <row r="58" spans="1:4" x14ac:dyDescent="0.2">
      <c r="A58" s="22">
        <v>43</v>
      </c>
      <c r="B58" s="52" t="s">
        <v>3371</v>
      </c>
      <c r="C58" s="61" t="s">
        <v>2598</v>
      </c>
      <c r="D58" s="23" t="str">
        <f>IF(A58=43,(F535),(0))</f>
        <v>JUDITH GONZALEZ MONTERO</v>
      </c>
    </row>
    <row r="59" spans="1:4" x14ac:dyDescent="0.2">
      <c r="A59" s="22">
        <v>44</v>
      </c>
      <c r="B59" s="52" t="s">
        <v>3393</v>
      </c>
      <c r="C59" s="61" t="s">
        <v>2602</v>
      </c>
      <c r="D59" s="23" t="s">
        <v>3366</v>
      </c>
    </row>
    <row r="60" spans="1:4" x14ac:dyDescent="0.2">
      <c r="A60" s="22">
        <v>45</v>
      </c>
      <c r="B60" s="52" t="s">
        <v>3394</v>
      </c>
      <c r="C60" s="61" t="s">
        <v>765</v>
      </c>
      <c r="D60" s="23" t="str">
        <f>IF(A60=45,(F537),(0))</f>
        <v>EMMA DIAZ CABELLO</v>
      </c>
    </row>
    <row r="61" spans="1:4" x14ac:dyDescent="0.2">
      <c r="A61" s="22">
        <v>46</v>
      </c>
      <c r="B61" s="52" t="s">
        <v>3371</v>
      </c>
      <c r="C61" s="61" t="s">
        <v>2605</v>
      </c>
      <c r="D61" s="23" t="str">
        <f>IF(A61=46,(F538),(0))</f>
        <v>MARIA DEL ROSARIO ROSAS ORTIZ</v>
      </c>
    </row>
    <row r="62" spans="1:4" x14ac:dyDescent="0.2">
      <c r="A62" s="22">
        <v>47</v>
      </c>
      <c r="B62" s="52" t="s">
        <v>3395</v>
      </c>
      <c r="C62" s="103" t="s">
        <v>2565</v>
      </c>
      <c r="D62" s="23" t="str">
        <f>IF(A62=47,(F539),(0))</f>
        <v xml:space="preserve">INACTIVO  </v>
      </c>
    </row>
    <row r="63" spans="1:4" x14ac:dyDescent="0.2">
      <c r="A63" s="22">
        <v>48</v>
      </c>
      <c r="B63" s="52" t="s">
        <v>3389</v>
      </c>
      <c r="C63" s="103" t="s">
        <v>2565</v>
      </c>
      <c r="D63" s="23" t="str">
        <f>IF(A63=48,(F540),(0))</f>
        <v xml:space="preserve">INACTIVO  </v>
      </c>
    </row>
    <row r="64" spans="1:4" x14ac:dyDescent="0.2">
      <c r="A64" s="22">
        <v>49</v>
      </c>
      <c r="B64" s="52" t="s">
        <v>3389</v>
      </c>
      <c r="C64" s="103" t="s">
        <v>2565</v>
      </c>
      <c r="D64" s="23" t="str">
        <f>IF(A64=49,(F541),(0))</f>
        <v xml:space="preserve">INACTIVO  </v>
      </c>
    </row>
    <row r="65" spans="1:4" x14ac:dyDescent="0.2">
      <c r="A65" s="22">
        <v>50</v>
      </c>
      <c r="B65" s="52" t="s">
        <v>3389</v>
      </c>
      <c r="C65" s="61" t="s">
        <v>756</v>
      </c>
      <c r="D65" s="25" t="str">
        <f>IF(A65=50, (F542),(0))</f>
        <v>GUADALUPE VAZQUEZ GARCES</v>
      </c>
    </row>
    <row r="66" spans="1:4" x14ac:dyDescent="0.2">
      <c r="A66" s="22">
        <v>51</v>
      </c>
      <c r="B66" s="52" t="s">
        <v>3389</v>
      </c>
      <c r="C66" s="61" t="s">
        <v>218</v>
      </c>
      <c r="D66" s="25" t="str">
        <f>IF(A66=51, (F543),(0))</f>
        <v>EDILBERO MARTINEZ VAZQUEZ</v>
      </c>
    </row>
    <row r="67" spans="1:4" x14ac:dyDescent="0.2">
      <c r="A67" s="22">
        <v>52</v>
      </c>
      <c r="B67" s="52" t="s">
        <v>3389</v>
      </c>
      <c r="C67" s="103" t="s">
        <v>2565</v>
      </c>
      <c r="D67" s="25" t="str">
        <f>IF(A67=52, (F544),(0))</f>
        <v xml:space="preserve">INACTIVO  </v>
      </c>
    </row>
    <row r="68" spans="1:4" x14ac:dyDescent="0.2">
      <c r="A68" s="22">
        <v>53</v>
      </c>
      <c r="B68" s="52" t="s">
        <v>3396</v>
      </c>
      <c r="C68" s="61" t="s">
        <v>905</v>
      </c>
      <c r="D68" s="25" t="str">
        <f>IF(A68=53, (F545),(0))</f>
        <v>RAFAEL DIAZ JIMENEZ</v>
      </c>
    </row>
    <row r="69" spans="1:4" x14ac:dyDescent="0.2">
      <c r="A69" s="22">
        <v>54</v>
      </c>
      <c r="B69" s="52" t="s">
        <v>3396</v>
      </c>
      <c r="C69" s="61" t="s">
        <v>905</v>
      </c>
      <c r="D69" s="25" t="str">
        <f>IF(A69=54, (F546),(0))</f>
        <v>FRANCISCO DIAZ JIMENEZ</v>
      </c>
    </row>
    <row r="70" spans="1:4" x14ac:dyDescent="0.2">
      <c r="A70" s="22">
        <v>55</v>
      </c>
      <c r="B70" s="52" t="s">
        <v>3396</v>
      </c>
      <c r="C70" s="61" t="s">
        <v>905</v>
      </c>
      <c r="D70" s="25" t="str">
        <f>IF(A70=55, (F547),(0))</f>
        <v>EDGAR CORTES MARES</v>
      </c>
    </row>
    <row r="71" spans="1:4" x14ac:dyDescent="0.2">
      <c r="A71" s="22">
        <v>56</v>
      </c>
      <c r="B71" s="52" t="s">
        <v>3397</v>
      </c>
      <c r="C71" s="61" t="s">
        <v>905</v>
      </c>
      <c r="D71" s="25" t="str">
        <f>IF(A71=56, (F548),(0))</f>
        <v>ASUNCION ENCARNACION CORTES NICOLAS</v>
      </c>
    </row>
    <row r="72" spans="1:4" x14ac:dyDescent="0.2">
      <c r="A72" s="22">
        <v>57</v>
      </c>
      <c r="B72" s="52" t="s">
        <v>3380</v>
      </c>
      <c r="C72" s="103" t="s">
        <v>2565</v>
      </c>
      <c r="D72" s="25" t="str">
        <f>IF(A72=57, (F549),(0))</f>
        <v>MATILDE LOPEZ AGUILAR</v>
      </c>
    </row>
    <row r="73" spans="1:4" x14ac:dyDescent="0.2">
      <c r="A73" s="22">
        <v>58</v>
      </c>
      <c r="B73" s="52" t="s">
        <v>3380</v>
      </c>
      <c r="C73" s="103" t="s">
        <v>2565</v>
      </c>
      <c r="D73" s="25" t="str">
        <f>IF(A73=58, (F550),(0))</f>
        <v>ANDRES HERRERA OROSCO</v>
      </c>
    </row>
    <row r="74" spans="1:4" x14ac:dyDescent="0.2">
      <c r="A74" s="22">
        <v>59</v>
      </c>
      <c r="B74" s="52" t="s">
        <v>3380</v>
      </c>
      <c r="C74" s="103" t="s">
        <v>2565</v>
      </c>
      <c r="D74" s="25" t="str">
        <f>IF(A74=59, (F551),(0))</f>
        <v xml:space="preserve">INACTIVO  </v>
      </c>
    </row>
    <row r="75" spans="1:4" x14ac:dyDescent="0.2">
      <c r="A75" s="22">
        <v>60</v>
      </c>
      <c r="B75" s="52" t="s">
        <v>3398</v>
      </c>
      <c r="C75" s="103" t="s">
        <v>2565</v>
      </c>
      <c r="D75" s="25" t="str">
        <f>IF(A75=60, (F552),(0))</f>
        <v>JORGE ALBERTO VALDEZ ZARATE</v>
      </c>
    </row>
    <row r="76" spans="1:4" x14ac:dyDescent="0.2">
      <c r="A76" s="22">
        <v>61</v>
      </c>
      <c r="B76" s="52" t="s">
        <v>3399</v>
      </c>
      <c r="C76" s="73" t="s">
        <v>1360</v>
      </c>
      <c r="D76" s="25" t="str">
        <f>IF(A76=61, (F553),(0))</f>
        <v>EVANGELINA MATA ALVARADO</v>
      </c>
    </row>
    <row r="77" spans="1:4" x14ac:dyDescent="0.2">
      <c r="A77" s="22">
        <v>62</v>
      </c>
      <c r="B77" s="52" t="s">
        <v>3400</v>
      </c>
      <c r="C77" s="61" t="s">
        <v>2621</v>
      </c>
      <c r="D77" s="25" t="str">
        <f>IF(A77=62, (F554),(0))</f>
        <v>PEDRO  MENDOZA VILLASANTE</v>
      </c>
    </row>
    <row r="78" spans="1:4" x14ac:dyDescent="0.2">
      <c r="A78" s="22">
        <v>63</v>
      </c>
      <c r="B78" s="52" t="s">
        <v>3400</v>
      </c>
      <c r="C78" s="61" t="s">
        <v>918</v>
      </c>
      <c r="D78" s="25" t="str">
        <f>IF(A78=63, (F555),(0))</f>
        <v>JUANA GUADALUPE RANGEL JIMENEZ</v>
      </c>
    </row>
    <row r="79" spans="1:4" x14ac:dyDescent="0.2">
      <c r="A79" s="22">
        <v>64</v>
      </c>
      <c r="B79" s="52" t="s">
        <v>3380</v>
      </c>
      <c r="C79" s="61" t="s">
        <v>918</v>
      </c>
      <c r="D79" s="25" t="str">
        <f>IF(A79=64, (F556),(0))</f>
        <v>RAQUEL RANGEL JIMENEZ</v>
      </c>
    </row>
    <row r="80" spans="1:4" x14ac:dyDescent="0.2">
      <c r="A80" s="22">
        <v>65</v>
      </c>
      <c r="B80" s="52" t="s">
        <v>3401</v>
      </c>
      <c r="C80" s="61" t="s">
        <v>1360</v>
      </c>
      <c r="D80" s="25" t="str">
        <f>IF(A80=65, (F557),(0))</f>
        <v>PILAR LUCERO EVELIN JIMENEZ ARGUELLO</v>
      </c>
    </row>
    <row r="81" spans="1:4" x14ac:dyDescent="0.2">
      <c r="A81" s="22">
        <v>66</v>
      </c>
      <c r="B81" s="52" t="s">
        <v>3380</v>
      </c>
      <c r="C81" s="103" t="s">
        <v>2565</v>
      </c>
      <c r="D81" s="25" t="str">
        <f>IF(A81=66, (F558),(0))</f>
        <v xml:space="preserve">INACTIVO  </v>
      </c>
    </row>
    <row r="82" spans="1:4" x14ac:dyDescent="0.2">
      <c r="A82" s="22">
        <v>67</v>
      </c>
      <c r="B82" s="52" t="s">
        <v>3402</v>
      </c>
      <c r="C82" s="61" t="s">
        <v>700</v>
      </c>
      <c r="D82" s="25" t="str">
        <f>IF(A82=67, (F559),(0))</f>
        <v>MARTHA LUCIA RODRIGUEZ JIMENEZ</v>
      </c>
    </row>
    <row r="83" spans="1:4" x14ac:dyDescent="0.2">
      <c r="A83" s="22">
        <v>68</v>
      </c>
      <c r="B83" s="52" t="s">
        <v>3403</v>
      </c>
      <c r="C83" s="61" t="s">
        <v>2629</v>
      </c>
      <c r="D83" s="25" t="str">
        <f>IF(A83=68, (F560),(0))</f>
        <v>ULISES CEDEÑO PAREDES</v>
      </c>
    </row>
    <row r="84" spans="1:4" x14ac:dyDescent="0.2">
      <c r="A84" s="22">
        <v>69</v>
      </c>
      <c r="B84" s="52" t="s">
        <v>3403</v>
      </c>
      <c r="C84" s="61" t="s">
        <v>2044</v>
      </c>
      <c r="D84" s="25" t="str">
        <f>IF(A84=69, (F561),(0))</f>
        <v>JOVITA CRUZ HERNANDEZ</v>
      </c>
    </row>
    <row r="85" spans="1:4" x14ac:dyDescent="0.2">
      <c r="A85" s="22">
        <v>70</v>
      </c>
      <c r="B85" s="52" t="s">
        <v>3376</v>
      </c>
      <c r="C85" s="61" t="s">
        <v>1678</v>
      </c>
      <c r="D85" s="25" t="str">
        <f>IF(A85=70, (F562),(0))</f>
        <v>FELIPA TAPIA CASTRO</v>
      </c>
    </row>
    <row r="86" spans="1:4" x14ac:dyDescent="0.2">
      <c r="A86" s="22">
        <v>71</v>
      </c>
      <c r="B86" s="52" t="s">
        <v>3401</v>
      </c>
      <c r="C86" s="61" t="s">
        <v>877</v>
      </c>
      <c r="D86" s="25" t="str">
        <f>IF(A86=71, (F563),(0))</f>
        <v>ANA JIMENEZ MARTINEZ</v>
      </c>
    </row>
    <row r="87" spans="1:4" x14ac:dyDescent="0.2">
      <c r="A87" s="22">
        <v>72</v>
      </c>
      <c r="B87" s="52" t="s">
        <v>3401</v>
      </c>
      <c r="C87" s="61" t="s">
        <v>2636</v>
      </c>
      <c r="D87" s="25" t="str">
        <f>IF(A87=72, (F564),(0))</f>
        <v>ELEAZAR GALICIA PEREZ</v>
      </c>
    </row>
    <row r="88" spans="1:4" x14ac:dyDescent="0.2">
      <c r="A88" s="22">
        <v>73</v>
      </c>
      <c r="B88" s="52" t="s">
        <v>3404</v>
      </c>
      <c r="C88" s="61" t="s">
        <v>2638</v>
      </c>
      <c r="D88" s="25" t="str">
        <f>IF(A88=73, (F565),(0))</f>
        <v>GREGORIO MENDOZA PEREZ</v>
      </c>
    </row>
    <row r="89" spans="1:4" x14ac:dyDescent="0.2">
      <c r="A89" s="22">
        <v>74</v>
      </c>
      <c r="B89" s="52" t="s">
        <v>3404</v>
      </c>
      <c r="C89" s="61" t="s">
        <v>230</v>
      </c>
      <c r="D89" s="25" t="str">
        <f>IF(A89=74, (F566),(0))</f>
        <v>ARTURO ALEJANDRO CONSTANTINO LOPEZ</v>
      </c>
    </row>
    <row r="90" spans="1:4" x14ac:dyDescent="0.2">
      <c r="A90" s="22">
        <v>75</v>
      </c>
      <c r="B90" s="52" t="s">
        <v>3401</v>
      </c>
      <c r="C90" s="61" t="s">
        <v>2642</v>
      </c>
      <c r="D90" s="25" t="str">
        <f>IF(A90=75, (F567),(0))</f>
        <v>GRACIELA ALVAREZ GALLARDO</v>
      </c>
    </row>
    <row r="91" spans="1:4" x14ac:dyDescent="0.2">
      <c r="A91" s="22">
        <v>76</v>
      </c>
      <c r="B91" s="52" t="s">
        <v>3401</v>
      </c>
      <c r="C91" s="61" t="s">
        <v>971</v>
      </c>
      <c r="D91" s="25" t="str">
        <f>IF(A91=76, (F568),(0))</f>
        <v>LIBRADA DIAZ ACATITLA</v>
      </c>
    </row>
    <row r="92" spans="1:4" x14ac:dyDescent="0.2">
      <c r="A92" s="22">
        <v>77</v>
      </c>
      <c r="B92" s="52" t="s">
        <v>3401</v>
      </c>
      <c r="C92" s="103" t="s">
        <v>2565</v>
      </c>
      <c r="D92" s="25" t="str">
        <f>IF(A92=77, (F569),(0))</f>
        <v xml:space="preserve">INACTIVO  </v>
      </c>
    </row>
    <row r="93" spans="1:4" x14ac:dyDescent="0.2">
      <c r="A93" s="22">
        <v>78</v>
      </c>
      <c r="B93" s="52" t="s">
        <v>3401</v>
      </c>
      <c r="C93" s="61" t="s">
        <v>912</v>
      </c>
      <c r="D93" s="25" t="str">
        <f>IF(A93=78, (F570),(0))</f>
        <v>DULCE MARIA SANTOS GONZALEZ</v>
      </c>
    </row>
    <row r="94" spans="1:4" x14ac:dyDescent="0.2">
      <c r="A94" s="22">
        <v>79</v>
      </c>
      <c r="B94" s="52" t="s">
        <v>3405</v>
      </c>
      <c r="C94" s="61" t="s">
        <v>685</v>
      </c>
      <c r="D94" s="25" t="str">
        <f>IF(A94=79, (F571),(0))</f>
        <v>ISABEL SOSA SOSA</v>
      </c>
    </row>
    <row r="95" spans="1:4" x14ac:dyDescent="0.2">
      <c r="D95" s="102"/>
    </row>
    <row r="328" spans="1:3" x14ac:dyDescent="0.2">
      <c r="A328" s="94"/>
      <c r="B328" s="95"/>
      <c r="C328" s="96"/>
    </row>
    <row r="329" spans="1:3" x14ac:dyDescent="0.2">
      <c r="A329" s="97"/>
      <c r="B329" s="97"/>
      <c r="C329" s="96"/>
    </row>
    <row r="330" spans="1:3" x14ac:dyDescent="0.2">
      <c r="A330" s="94"/>
      <c r="B330" s="95"/>
      <c r="C330" s="96"/>
    </row>
    <row r="331" spans="1:3" x14ac:dyDescent="0.2">
      <c r="A331" s="97"/>
      <c r="B331" s="97"/>
      <c r="C331" s="96"/>
    </row>
    <row r="332" spans="1:3" x14ac:dyDescent="0.2">
      <c r="A332" s="94"/>
      <c r="B332" s="97"/>
      <c r="C332" s="96"/>
    </row>
    <row r="493" spans="1:9" x14ac:dyDescent="0.2">
      <c r="A493" s="91">
        <v>1</v>
      </c>
      <c r="B493" s="90" t="s">
        <v>2532</v>
      </c>
      <c r="C493" s="90" t="s">
        <v>2302</v>
      </c>
      <c r="D493" s="100" t="s">
        <v>2533</v>
      </c>
      <c r="F493" t="str">
        <f t="shared" ref="F493:F524" si="0">B493&amp;G493&amp;C493&amp;G493&amp;D493</f>
        <v>MARIA ISABEL TREJO NUÑEZ</v>
      </c>
      <c r="G493" s="85" t="s">
        <v>2459</v>
      </c>
      <c r="H493" t="s">
        <v>2459</v>
      </c>
      <c r="I493" t="s">
        <v>2459</v>
      </c>
    </row>
    <row r="494" spans="1:9" x14ac:dyDescent="0.2">
      <c r="A494" s="91">
        <v>2</v>
      </c>
      <c r="B494" s="90" t="s">
        <v>2534</v>
      </c>
      <c r="C494" s="90" t="s">
        <v>2535</v>
      </c>
      <c r="D494" s="100" t="s">
        <v>2536</v>
      </c>
      <c r="F494" t="str">
        <f t="shared" si="0"/>
        <v>ARACELI AGUIRRE CHAVARRIA</v>
      </c>
      <c r="G494" s="85" t="s">
        <v>2459</v>
      </c>
      <c r="H494" t="s">
        <v>2459</v>
      </c>
      <c r="I494" t="s">
        <v>2459</v>
      </c>
    </row>
    <row r="495" spans="1:9" x14ac:dyDescent="0.2">
      <c r="A495" s="91">
        <v>3</v>
      </c>
      <c r="B495" s="90" t="s">
        <v>2538</v>
      </c>
      <c r="C495" s="90" t="s">
        <v>2319</v>
      </c>
      <c r="D495" s="100" t="s">
        <v>2539</v>
      </c>
      <c r="F495" t="str">
        <f t="shared" si="0"/>
        <v>MARTHA ELVA RAMOS CALNACASCO</v>
      </c>
      <c r="G495" s="85" t="s">
        <v>2459</v>
      </c>
      <c r="H495" t="s">
        <v>2459</v>
      </c>
      <c r="I495" t="s">
        <v>2459</v>
      </c>
    </row>
    <row r="496" spans="1:9" x14ac:dyDescent="0.2">
      <c r="A496" s="91">
        <v>4</v>
      </c>
      <c r="B496" s="90" t="s">
        <v>2541</v>
      </c>
      <c r="C496" s="90" t="s">
        <v>2351</v>
      </c>
      <c r="D496" s="100" t="s">
        <v>2364</v>
      </c>
      <c r="F496" t="str">
        <f t="shared" si="0"/>
        <v>DAVID AGUILAR JIMENEZ</v>
      </c>
      <c r="G496" s="85" t="s">
        <v>2459</v>
      </c>
      <c r="H496" t="s">
        <v>2459</v>
      </c>
      <c r="I496" t="s">
        <v>2459</v>
      </c>
    </row>
    <row r="497" spans="1:9" x14ac:dyDescent="0.2">
      <c r="A497" s="91">
        <v>5</v>
      </c>
      <c r="B497" s="90" t="s">
        <v>2541</v>
      </c>
      <c r="C497" s="90" t="s">
        <v>2351</v>
      </c>
      <c r="D497" s="100" t="s">
        <v>2364</v>
      </c>
      <c r="F497" t="str">
        <f t="shared" si="0"/>
        <v>DAVID AGUILAR JIMENEZ</v>
      </c>
      <c r="G497" s="85" t="s">
        <v>2459</v>
      </c>
      <c r="H497" t="s">
        <v>2459</v>
      </c>
      <c r="I497" t="s">
        <v>2459</v>
      </c>
    </row>
    <row r="498" spans="1:9" x14ac:dyDescent="0.2">
      <c r="A498" s="91">
        <v>6</v>
      </c>
      <c r="B498" s="90" t="s">
        <v>2439</v>
      </c>
      <c r="C498" s="90" t="s">
        <v>2329</v>
      </c>
      <c r="D498" s="100" t="s">
        <v>2543</v>
      </c>
      <c r="F498" t="str">
        <f t="shared" si="0"/>
        <v>DOLORES CABELLO CONTRERAS</v>
      </c>
      <c r="G498" s="85" t="s">
        <v>2459</v>
      </c>
      <c r="H498" t="s">
        <v>2459</v>
      </c>
      <c r="I498" t="s">
        <v>2459</v>
      </c>
    </row>
    <row r="499" spans="1:9" x14ac:dyDescent="0.2">
      <c r="A499" s="91">
        <v>7</v>
      </c>
      <c r="B499" s="90" t="s">
        <v>2544</v>
      </c>
      <c r="C499" s="90" t="s">
        <v>2351</v>
      </c>
      <c r="D499" s="100" t="s">
        <v>2364</v>
      </c>
      <c r="F499" t="str">
        <f t="shared" si="0"/>
        <v>ANA MARIA AGUILAR JIMENEZ</v>
      </c>
      <c r="G499" s="85" t="s">
        <v>2459</v>
      </c>
      <c r="H499" t="s">
        <v>2459</v>
      </c>
      <c r="I499" t="s">
        <v>2459</v>
      </c>
    </row>
    <row r="500" spans="1:9" x14ac:dyDescent="0.2">
      <c r="A500" s="91">
        <v>8</v>
      </c>
      <c r="B500" s="90" t="s">
        <v>2366</v>
      </c>
      <c r="C500" s="90" t="s">
        <v>2315</v>
      </c>
      <c r="D500" s="100" t="s">
        <v>2545</v>
      </c>
      <c r="F500" t="str">
        <f t="shared" si="0"/>
        <v>JUAN CARLOS PADILLA ROSAS</v>
      </c>
      <c r="G500" s="85" t="s">
        <v>2459</v>
      </c>
      <c r="H500" t="s">
        <v>2459</v>
      </c>
      <c r="I500" t="s">
        <v>2459</v>
      </c>
    </row>
    <row r="501" spans="1:9" x14ac:dyDescent="0.2">
      <c r="A501" s="91">
        <v>9</v>
      </c>
      <c r="B501" s="90" t="s">
        <v>2547</v>
      </c>
      <c r="C501" s="90" t="s">
        <v>2548</v>
      </c>
      <c r="D501" s="100" t="s">
        <v>2248</v>
      </c>
      <c r="F501" t="str">
        <f t="shared" si="0"/>
        <v>SILVIA LEONOR DE LA CRUZ  MEDINA</v>
      </c>
      <c r="G501" s="85" t="s">
        <v>2459</v>
      </c>
      <c r="H501" t="s">
        <v>2459</v>
      </c>
      <c r="I501" t="s">
        <v>2459</v>
      </c>
    </row>
    <row r="502" spans="1:9" x14ac:dyDescent="0.2">
      <c r="A502" s="91">
        <v>10</v>
      </c>
      <c r="B502" s="90" t="s">
        <v>2256</v>
      </c>
      <c r="C502" s="90" t="s">
        <v>2550</v>
      </c>
      <c r="D502" s="100" t="s">
        <v>2312</v>
      </c>
      <c r="F502" t="str">
        <f t="shared" si="0"/>
        <v>JOSE  SANDOVAL LOPEZ</v>
      </c>
      <c r="G502" s="85" t="s">
        <v>2459</v>
      </c>
      <c r="H502" t="s">
        <v>2459</v>
      </c>
      <c r="I502" t="s">
        <v>2459</v>
      </c>
    </row>
    <row r="503" spans="1:9" x14ac:dyDescent="0.2">
      <c r="A503" s="91">
        <v>11</v>
      </c>
      <c r="B503" s="90" t="s">
        <v>2552</v>
      </c>
      <c r="C503" s="90" t="s">
        <v>2553</v>
      </c>
      <c r="D503" s="100" t="s">
        <v>2276</v>
      </c>
      <c r="F503" t="str">
        <f t="shared" si="0"/>
        <v>ALONSO HERRERA MARTINEZ</v>
      </c>
      <c r="G503" s="85" t="s">
        <v>2459</v>
      </c>
      <c r="H503" t="s">
        <v>2459</v>
      </c>
      <c r="I503" t="s">
        <v>2459</v>
      </c>
    </row>
    <row r="504" spans="1:9" x14ac:dyDescent="0.2">
      <c r="A504" s="91">
        <v>12</v>
      </c>
      <c r="B504" s="90" t="s">
        <v>2281</v>
      </c>
      <c r="C504" s="90" t="s">
        <v>2399</v>
      </c>
      <c r="D504" s="100" t="s">
        <v>2351</v>
      </c>
      <c r="F504" t="str">
        <f t="shared" si="0"/>
        <v>EDUARDO RUIZ AGUILAR</v>
      </c>
      <c r="G504" s="85" t="s">
        <v>2459</v>
      </c>
      <c r="H504" t="s">
        <v>2459</v>
      </c>
      <c r="I504" t="s">
        <v>2459</v>
      </c>
    </row>
    <row r="505" spans="1:9" x14ac:dyDescent="0.2">
      <c r="A505" s="91">
        <v>13</v>
      </c>
      <c r="B505" s="90" t="s">
        <v>2556</v>
      </c>
      <c r="C505" s="90" t="s">
        <v>2557</v>
      </c>
      <c r="D505" s="100" t="s">
        <v>2558</v>
      </c>
      <c r="F505" t="str">
        <f t="shared" si="0"/>
        <v>TOMAS RUZ ROBLES</v>
      </c>
      <c r="G505" s="85" t="s">
        <v>2459</v>
      </c>
      <c r="H505" t="s">
        <v>2459</v>
      </c>
      <c r="I505" t="s">
        <v>2459</v>
      </c>
    </row>
    <row r="506" spans="1:9" x14ac:dyDescent="0.2">
      <c r="A506" s="91">
        <v>14</v>
      </c>
      <c r="B506" s="90" t="s">
        <v>2559</v>
      </c>
      <c r="C506" s="90" t="s">
        <v>2351</v>
      </c>
      <c r="D506" s="100" t="s">
        <v>2364</v>
      </c>
      <c r="F506" t="str">
        <f t="shared" si="0"/>
        <v>JAVIER AGUILAR JIMENEZ</v>
      </c>
      <c r="G506" s="85" t="s">
        <v>2459</v>
      </c>
      <c r="H506" t="s">
        <v>2459</v>
      </c>
      <c r="I506" t="s">
        <v>2459</v>
      </c>
    </row>
    <row r="507" spans="1:9" x14ac:dyDescent="0.2">
      <c r="A507" s="91">
        <v>15</v>
      </c>
      <c r="B507" s="90" t="s">
        <v>2561</v>
      </c>
      <c r="C507" s="90" t="s">
        <v>2418</v>
      </c>
      <c r="D507" s="100" t="s">
        <v>2418</v>
      </c>
      <c r="F507" t="str">
        <f t="shared" si="0"/>
        <v>EUFROCINA ALVARADO ALVARADO</v>
      </c>
      <c r="G507" s="85" t="s">
        <v>2459</v>
      </c>
      <c r="H507" t="s">
        <v>2459</v>
      </c>
      <c r="I507" t="s">
        <v>2459</v>
      </c>
    </row>
    <row r="508" spans="1:9" x14ac:dyDescent="0.2">
      <c r="A508" s="91">
        <v>16</v>
      </c>
      <c r="B508" s="90" t="s">
        <v>2562</v>
      </c>
      <c r="C508" s="90" t="s">
        <v>2237</v>
      </c>
      <c r="D508" s="100" t="s">
        <v>2322</v>
      </c>
      <c r="F508" t="str">
        <f t="shared" si="0"/>
        <v>MARIA CARMEN PEREZ CAMPOS</v>
      </c>
      <c r="G508" s="85" t="s">
        <v>2459</v>
      </c>
      <c r="H508" t="s">
        <v>2459</v>
      </c>
      <c r="I508" t="s">
        <v>2459</v>
      </c>
    </row>
    <row r="509" spans="1:9" x14ac:dyDescent="0.2">
      <c r="A509" s="91">
        <v>17</v>
      </c>
      <c r="B509" s="90" t="s">
        <v>2564</v>
      </c>
      <c r="C509" s="90" t="s">
        <v>2531</v>
      </c>
      <c r="D509" s="100" t="s">
        <v>2248</v>
      </c>
      <c r="F509" t="str">
        <f t="shared" si="0"/>
        <v>ELVA IBAÑEZ MEDINA</v>
      </c>
      <c r="G509" s="85" t="s">
        <v>2459</v>
      </c>
      <c r="H509" t="s">
        <v>2459</v>
      </c>
      <c r="I509" t="s">
        <v>2459</v>
      </c>
    </row>
    <row r="510" spans="1:9" x14ac:dyDescent="0.2">
      <c r="A510" s="91">
        <v>18</v>
      </c>
      <c r="B510" s="90" t="s">
        <v>2565</v>
      </c>
      <c r="C510" s="90"/>
      <c r="D510" s="100"/>
      <c r="F510" t="str">
        <f t="shared" si="0"/>
        <v xml:space="preserve">INACTIVO  </v>
      </c>
      <c r="G510" s="85" t="s">
        <v>2459</v>
      </c>
      <c r="H510" t="s">
        <v>2459</v>
      </c>
      <c r="I510" t="s">
        <v>2459</v>
      </c>
    </row>
    <row r="511" spans="1:9" x14ac:dyDescent="0.2">
      <c r="A511" s="91">
        <v>19</v>
      </c>
      <c r="B511" s="90" t="s">
        <v>2565</v>
      </c>
      <c r="C511" s="90"/>
      <c r="D511" s="100"/>
      <c r="F511" t="str">
        <f t="shared" si="0"/>
        <v xml:space="preserve">INACTIVO  </v>
      </c>
      <c r="G511" s="85" t="s">
        <v>2459</v>
      </c>
      <c r="H511" t="s">
        <v>2459</v>
      </c>
      <c r="I511" t="s">
        <v>2459</v>
      </c>
    </row>
    <row r="512" spans="1:9" x14ac:dyDescent="0.2">
      <c r="A512" s="91">
        <v>20</v>
      </c>
      <c r="B512" s="90" t="s">
        <v>2358</v>
      </c>
      <c r="C512" s="90" t="s">
        <v>2288</v>
      </c>
      <c r="D512" s="100" t="s">
        <v>2566</v>
      </c>
      <c r="F512" t="str">
        <f t="shared" si="0"/>
        <v>SILVIA RIVERA ALCANTARA</v>
      </c>
      <c r="G512" s="85" t="s">
        <v>2459</v>
      </c>
      <c r="H512" t="s">
        <v>2459</v>
      </c>
      <c r="I512" t="s">
        <v>2459</v>
      </c>
    </row>
    <row r="513" spans="1:9" x14ac:dyDescent="0.2">
      <c r="A513" s="91">
        <v>21</v>
      </c>
      <c r="B513" s="90" t="s">
        <v>2534</v>
      </c>
      <c r="C513" s="90" t="s">
        <v>2270</v>
      </c>
      <c r="D513" s="100" t="s">
        <v>2567</v>
      </c>
      <c r="F513" t="str">
        <f t="shared" si="0"/>
        <v>ARACELI RODRIGUEZ CORDERO</v>
      </c>
      <c r="G513" s="85" t="s">
        <v>2459</v>
      </c>
      <c r="H513" t="s">
        <v>2459</v>
      </c>
      <c r="I513" t="s">
        <v>2459</v>
      </c>
    </row>
    <row r="514" spans="1:9" x14ac:dyDescent="0.2">
      <c r="A514" s="91">
        <v>22</v>
      </c>
      <c r="B514" s="90" t="s">
        <v>2569</v>
      </c>
      <c r="C514" s="90" t="s">
        <v>2248</v>
      </c>
      <c r="D514" s="100" t="s">
        <v>2324</v>
      </c>
      <c r="F514" t="str">
        <f t="shared" si="0"/>
        <v>VERONICA MEDINA DIAZ</v>
      </c>
      <c r="G514" s="85" t="s">
        <v>2459</v>
      </c>
      <c r="H514" t="s">
        <v>2459</v>
      </c>
      <c r="I514" t="s">
        <v>2459</v>
      </c>
    </row>
    <row r="515" spans="1:9" x14ac:dyDescent="0.2">
      <c r="A515" s="91">
        <v>23</v>
      </c>
      <c r="B515" s="90" t="s">
        <v>2570</v>
      </c>
      <c r="C515" s="90" t="s">
        <v>2332</v>
      </c>
      <c r="D515" s="100" t="s">
        <v>2571</v>
      </c>
      <c r="F515" t="str">
        <f t="shared" si="0"/>
        <v>JULIA TORRES AMARO</v>
      </c>
      <c r="G515" s="85" t="s">
        <v>2459</v>
      </c>
      <c r="H515" t="s">
        <v>2459</v>
      </c>
      <c r="I515" t="s">
        <v>2459</v>
      </c>
    </row>
    <row r="516" spans="1:9" x14ac:dyDescent="0.2">
      <c r="A516" s="91">
        <v>24</v>
      </c>
      <c r="B516" s="90" t="s">
        <v>2573</v>
      </c>
      <c r="C516" s="90" t="s">
        <v>2453</v>
      </c>
      <c r="D516" s="100" t="s">
        <v>2272</v>
      </c>
      <c r="F516" t="str">
        <f t="shared" si="0"/>
        <v>GIOVANNI ESPINOZA GONZALEZ</v>
      </c>
      <c r="G516" s="85" t="s">
        <v>2459</v>
      </c>
      <c r="H516" t="s">
        <v>2459</v>
      </c>
      <c r="I516" t="s">
        <v>2459</v>
      </c>
    </row>
    <row r="517" spans="1:9" x14ac:dyDescent="0.2">
      <c r="A517" s="91">
        <v>25</v>
      </c>
      <c r="B517" s="90" t="s">
        <v>2574</v>
      </c>
      <c r="C517" s="90" t="s">
        <v>2270</v>
      </c>
      <c r="D517" s="100" t="s">
        <v>2272</v>
      </c>
      <c r="F517" t="str">
        <f t="shared" si="0"/>
        <v>GABINA RODRIGUEZ GONZALEZ</v>
      </c>
      <c r="G517" s="85" t="s">
        <v>2459</v>
      </c>
      <c r="H517" t="s">
        <v>2459</v>
      </c>
      <c r="I517" t="s">
        <v>2459</v>
      </c>
    </row>
    <row r="518" spans="1:9" x14ac:dyDescent="0.2">
      <c r="A518" s="91">
        <v>26</v>
      </c>
      <c r="B518" s="90" t="s">
        <v>2366</v>
      </c>
      <c r="C518" s="90" t="s">
        <v>2575</v>
      </c>
      <c r="D518" s="100" t="s">
        <v>2410</v>
      </c>
      <c r="F518" t="str">
        <f t="shared" si="0"/>
        <v>JUAN CARLOS OLIVIOS ARENAS</v>
      </c>
      <c r="G518" s="85" t="s">
        <v>2459</v>
      </c>
      <c r="H518" t="s">
        <v>2459</v>
      </c>
      <c r="I518" t="s">
        <v>2459</v>
      </c>
    </row>
    <row r="519" spans="1:9" x14ac:dyDescent="0.2">
      <c r="A519" s="91">
        <v>27</v>
      </c>
      <c r="B519" s="90" t="s">
        <v>2576</v>
      </c>
      <c r="C519" s="90" t="s">
        <v>2288</v>
      </c>
      <c r="D519" s="100" t="s">
        <v>2566</v>
      </c>
      <c r="F519" t="str">
        <f t="shared" si="0"/>
        <v>PAULA GEORGINA RIVERA ALCANTARA</v>
      </c>
      <c r="G519" s="85" t="s">
        <v>2459</v>
      </c>
      <c r="H519" t="s">
        <v>2459</v>
      </c>
      <c r="I519" t="s">
        <v>2459</v>
      </c>
    </row>
    <row r="520" spans="1:9" x14ac:dyDescent="0.2">
      <c r="A520" s="91">
        <v>28</v>
      </c>
      <c r="B520" s="90" t="s">
        <v>2577</v>
      </c>
      <c r="C520" s="90" t="s">
        <v>2308</v>
      </c>
      <c r="D520" s="100" t="s">
        <v>2332</v>
      </c>
      <c r="F520" t="str">
        <f t="shared" si="0"/>
        <v>GILBERTO MORALES TORRES</v>
      </c>
      <c r="G520" s="85" t="s">
        <v>2459</v>
      </c>
      <c r="H520" t="s">
        <v>2459</v>
      </c>
      <c r="I520" t="s">
        <v>2459</v>
      </c>
    </row>
    <row r="521" spans="1:9" x14ac:dyDescent="0.2">
      <c r="A521" s="91">
        <v>29</v>
      </c>
      <c r="B521" s="90" t="s">
        <v>2577</v>
      </c>
      <c r="C521" s="90" t="s">
        <v>2308</v>
      </c>
      <c r="D521" s="100" t="s">
        <v>2332</v>
      </c>
      <c r="F521" t="str">
        <f t="shared" si="0"/>
        <v>GILBERTO MORALES TORRES</v>
      </c>
      <c r="G521" s="85" t="s">
        <v>2459</v>
      </c>
      <c r="H521" t="s">
        <v>2459</v>
      </c>
      <c r="I521" t="s">
        <v>2459</v>
      </c>
    </row>
    <row r="522" spans="1:9" x14ac:dyDescent="0.2">
      <c r="A522" s="91">
        <v>30</v>
      </c>
      <c r="B522" s="90" t="s">
        <v>2579</v>
      </c>
      <c r="C522" s="90" t="s">
        <v>2351</v>
      </c>
      <c r="D522" s="100" t="s">
        <v>2364</v>
      </c>
      <c r="F522" t="str">
        <f t="shared" si="0"/>
        <v>SOLEDAD AGUILAR JIMENEZ</v>
      </c>
      <c r="G522" s="85" t="s">
        <v>2459</v>
      </c>
      <c r="H522" t="s">
        <v>2459</v>
      </c>
      <c r="I522" t="s">
        <v>2459</v>
      </c>
    </row>
    <row r="523" spans="1:9" x14ac:dyDescent="0.2">
      <c r="A523" s="91">
        <v>31</v>
      </c>
      <c r="B523" s="90" t="s">
        <v>2581</v>
      </c>
      <c r="C523" s="90" t="s">
        <v>2283</v>
      </c>
      <c r="D523" s="100" t="s">
        <v>2351</v>
      </c>
      <c r="F523" t="str">
        <f t="shared" si="0"/>
        <v>LORENA HERNANDEZ AGUILAR</v>
      </c>
      <c r="G523" s="85" t="s">
        <v>2459</v>
      </c>
      <c r="H523" t="s">
        <v>2459</v>
      </c>
      <c r="I523" t="s">
        <v>2459</v>
      </c>
    </row>
    <row r="524" spans="1:9" x14ac:dyDescent="0.2">
      <c r="A524" s="91">
        <v>32</v>
      </c>
      <c r="B524" s="90" t="s">
        <v>2583</v>
      </c>
      <c r="C524" s="90" t="s">
        <v>2288</v>
      </c>
      <c r="D524" s="100" t="s">
        <v>2566</v>
      </c>
      <c r="F524" t="str">
        <f t="shared" si="0"/>
        <v>SARA RIVERA ALCANTARA</v>
      </c>
      <c r="G524" s="85" t="s">
        <v>2459</v>
      </c>
      <c r="H524" t="s">
        <v>2459</v>
      </c>
      <c r="I524" t="s">
        <v>2459</v>
      </c>
    </row>
    <row r="525" spans="1:9" x14ac:dyDescent="0.2">
      <c r="A525" s="91">
        <v>33</v>
      </c>
      <c r="B525" s="90" t="s">
        <v>2565</v>
      </c>
      <c r="C525" s="90" t="s">
        <v>2565</v>
      </c>
      <c r="D525" s="100"/>
      <c r="F525" t="str">
        <f t="shared" ref="F525:F556" si="1">B525&amp;G525&amp;C525&amp;G525&amp;D525</f>
        <v xml:space="preserve">INACTIVO INACTIVO </v>
      </c>
      <c r="G525" s="85" t="s">
        <v>2459</v>
      </c>
      <c r="H525" t="s">
        <v>2459</v>
      </c>
      <c r="I525" t="s">
        <v>2459</v>
      </c>
    </row>
    <row r="526" spans="1:9" x14ac:dyDescent="0.2">
      <c r="A526" s="91">
        <v>34</v>
      </c>
      <c r="B526" s="90" t="s">
        <v>2584</v>
      </c>
      <c r="C526" s="90" t="s">
        <v>2585</v>
      </c>
      <c r="D526" s="100" t="s">
        <v>2586</v>
      </c>
      <c r="F526" t="str">
        <f t="shared" si="1"/>
        <v>BIBIANA CASOLES BALLEZA</v>
      </c>
      <c r="G526" s="85" t="s">
        <v>2459</v>
      </c>
      <c r="H526" t="s">
        <v>2459</v>
      </c>
      <c r="I526" t="s">
        <v>2459</v>
      </c>
    </row>
    <row r="527" spans="1:9" x14ac:dyDescent="0.2">
      <c r="A527" s="91">
        <v>35</v>
      </c>
      <c r="B527" s="90" t="s">
        <v>2285</v>
      </c>
      <c r="C527" s="90" t="s">
        <v>2288</v>
      </c>
      <c r="D527" s="100" t="s">
        <v>2566</v>
      </c>
      <c r="F527" t="str">
        <f t="shared" si="1"/>
        <v>MARIA LUISA RIVERA ALCANTARA</v>
      </c>
      <c r="G527" s="85" t="s">
        <v>2459</v>
      </c>
      <c r="H527" t="s">
        <v>2459</v>
      </c>
      <c r="I527" t="s">
        <v>2459</v>
      </c>
    </row>
    <row r="528" spans="1:9" x14ac:dyDescent="0.2">
      <c r="A528" s="91">
        <v>36</v>
      </c>
      <c r="B528" s="90" t="s">
        <v>2588</v>
      </c>
      <c r="C528" s="90" t="s">
        <v>2351</v>
      </c>
      <c r="D528" s="100" t="s">
        <v>2364</v>
      </c>
      <c r="F528" t="str">
        <f t="shared" si="1"/>
        <v>IMELDA AGUILAR JIMENEZ</v>
      </c>
      <c r="G528" s="85" t="s">
        <v>2459</v>
      </c>
      <c r="H528" t="s">
        <v>2459</v>
      </c>
      <c r="I528" t="s">
        <v>2459</v>
      </c>
    </row>
    <row r="529" spans="1:9" x14ac:dyDescent="0.2">
      <c r="A529" s="91">
        <v>37</v>
      </c>
      <c r="B529" s="90" t="s">
        <v>2588</v>
      </c>
      <c r="C529" s="90" t="s">
        <v>2351</v>
      </c>
      <c r="D529" s="100" t="s">
        <v>2364</v>
      </c>
      <c r="F529" t="str">
        <f t="shared" si="1"/>
        <v>IMELDA AGUILAR JIMENEZ</v>
      </c>
      <c r="G529" s="85" t="s">
        <v>2459</v>
      </c>
      <c r="H529" t="s">
        <v>2459</v>
      </c>
      <c r="I529" t="s">
        <v>2459</v>
      </c>
    </row>
    <row r="530" spans="1:9" x14ac:dyDescent="0.2">
      <c r="A530" s="91">
        <v>38</v>
      </c>
      <c r="B530" s="90" t="s">
        <v>2590</v>
      </c>
      <c r="C530" s="90" t="s">
        <v>2312</v>
      </c>
      <c r="D530" s="100" t="s">
        <v>2591</v>
      </c>
      <c r="F530" t="str">
        <f t="shared" si="1"/>
        <v>GRACIELA LOPEZ TINTOR</v>
      </c>
      <c r="G530" s="85" t="s">
        <v>2459</v>
      </c>
      <c r="H530" t="s">
        <v>2459</v>
      </c>
      <c r="I530" t="s">
        <v>2459</v>
      </c>
    </row>
    <row r="531" spans="1:9" x14ac:dyDescent="0.2">
      <c r="A531" s="91">
        <v>39</v>
      </c>
      <c r="B531" s="90" t="s">
        <v>2443</v>
      </c>
      <c r="C531" s="90" t="s">
        <v>2319</v>
      </c>
      <c r="D531" s="100" t="s">
        <v>2592</v>
      </c>
      <c r="F531" t="str">
        <f t="shared" si="1"/>
        <v>SUSANA RAMOS CANACASCO</v>
      </c>
      <c r="G531" s="85" t="s">
        <v>2459</v>
      </c>
      <c r="H531" t="s">
        <v>2459</v>
      </c>
      <c r="I531" t="s">
        <v>2459</v>
      </c>
    </row>
    <row r="532" spans="1:9" x14ac:dyDescent="0.2">
      <c r="A532" s="91">
        <v>40</v>
      </c>
      <c r="B532" s="90" t="s">
        <v>2442</v>
      </c>
      <c r="C532" s="90" t="s">
        <v>2593</v>
      </c>
      <c r="D532" s="100" t="s">
        <v>2315</v>
      </c>
      <c r="F532" t="str">
        <f t="shared" si="1"/>
        <v>ENRIQUE SOTO PADILLA</v>
      </c>
      <c r="G532" s="85" t="s">
        <v>2459</v>
      </c>
      <c r="H532" t="s">
        <v>2459</v>
      </c>
      <c r="I532" t="s">
        <v>2459</v>
      </c>
    </row>
    <row r="533" spans="1:9" x14ac:dyDescent="0.2">
      <c r="A533" s="91">
        <v>41</v>
      </c>
      <c r="B533" s="90" t="s">
        <v>2595</v>
      </c>
      <c r="C533" s="90" t="s">
        <v>2332</v>
      </c>
      <c r="D533" s="100" t="s">
        <v>2303</v>
      </c>
      <c r="F533" t="str">
        <f t="shared" si="1"/>
        <v>PABLO ALFREDO TORRES CASTILLO</v>
      </c>
      <c r="G533" s="85" t="s">
        <v>2459</v>
      </c>
      <c r="H533" t="s">
        <v>2459</v>
      </c>
      <c r="I533" t="s">
        <v>2459</v>
      </c>
    </row>
    <row r="534" spans="1:9" x14ac:dyDescent="0.2">
      <c r="A534" s="91">
        <v>42</v>
      </c>
      <c r="B534" s="90" t="s">
        <v>2597</v>
      </c>
      <c r="C534" s="90" t="s">
        <v>2539</v>
      </c>
      <c r="D534" s="100" t="s">
        <v>2298</v>
      </c>
      <c r="F534" t="str">
        <f t="shared" si="1"/>
        <v>BERTHA CALNACASCO VAZQUEZ</v>
      </c>
      <c r="G534" s="85" t="s">
        <v>2459</v>
      </c>
      <c r="H534" t="s">
        <v>2459</v>
      </c>
      <c r="I534" t="s">
        <v>2459</v>
      </c>
    </row>
    <row r="535" spans="1:9" x14ac:dyDescent="0.2">
      <c r="A535" s="91">
        <v>43</v>
      </c>
      <c r="B535" s="90" t="s">
        <v>2599</v>
      </c>
      <c r="C535" s="90" t="s">
        <v>2272</v>
      </c>
      <c r="D535" s="100" t="s">
        <v>2600</v>
      </c>
      <c r="F535" t="str">
        <f t="shared" si="1"/>
        <v>JUDITH GONZALEZ MONTERO</v>
      </c>
      <c r="G535" s="85" t="s">
        <v>2459</v>
      </c>
      <c r="H535" t="s">
        <v>2459</v>
      </c>
      <c r="I535" t="s">
        <v>2459</v>
      </c>
    </row>
    <row r="536" spans="1:9" x14ac:dyDescent="0.2">
      <c r="A536" s="91">
        <v>44</v>
      </c>
      <c r="B536" s="90" t="s">
        <v>2601</v>
      </c>
      <c r="C536" s="90" t="s">
        <v>2413</v>
      </c>
      <c r="D536" s="100" t="s">
        <v>2308</v>
      </c>
      <c r="F536" t="str">
        <f t="shared" si="1"/>
        <v>EVANGELINA GUEVARA MORALES</v>
      </c>
      <c r="G536" s="85" t="s">
        <v>2459</v>
      </c>
      <c r="H536" t="s">
        <v>2459</v>
      </c>
      <c r="I536" t="s">
        <v>2459</v>
      </c>
    </row>
    <row r="537" spans="1:9" x14ac:dyDescent="0.2">
      <c r="A537" s="91">
        <v>45</v>
      </c>
      <c r="B537" s="90" t="s">
        <v>2603</v>
      </c>
      <c r="C537" s="90" t="s">
        <v>2324</v>
      </c>
      <c r="D537" s="100" t="s">
        <v>2329</v>
      </c>
      <c r="F537" t="str">
        <f t="shared" si="1"/>
        <v>EMMA DIAZ CABELLO</v>
      </c>
      <c r="G537" s="85" t="s">
        <v>2459</v>
      </c>
      <c r="H537" t="s">
        <v>2459</v>
      </c>
      <c r="I537" t="s">
        <v>2459</v>
      </c>
    </row>
    <row r="538" spans="1:9" x14ac:dyDescent="0.2">
      <c r="A538" s="91">
        <v>46</v>
      </c>
      <c r="B538" s="90" t="s">
        <v>2604</v>
      </c>
      <c r="C538" s="90" t="s">
        <v>2545</v>
      </c>
      <c r="D538" s="100" t="s">
        <v>2349</v>
      </c>
      <c r="F538" t="str">
        <f t="shared" si="1"/>
        <v>MARIA DEL ROSARIO ROSAS ORTIZ</v>
      </c>
      <c r="G538" s="85" t="s">
        <v>2459</v>
      </c>
      <c r="H538" t="s">
        <v>2459</v>
      </c>
      <c r="I538" t="s">
        <v>2459</v>
      </c>
    </row>
    <row r="539" spans="1:9" x14ac:dyDescent="0.2">
      <c r="A539" s="91">
        <v>47</v>
      </c>
      <c r="B539" s="90" t="s">
        <v>2565</v>
      </c>
      <c r="C539" s="90"/>
      <c r="D539" s="100"/>
      <c r="F539" t="str">
        <f t="shared" si="1"/>
        <v xml:space="preserve">INACTIVO  </v>
      </c>
      <c r="G539" s="85" t="s">
        <v>2459</v>
      </c>
      <c r="H539" t="s">
        <v>2459</v>
      </c>
      <c r="I539" t="s">
        <v>2459</v>
      </c>
    </row>
    <row r="540" spans="1:9" x14ac:dyDescent="0.2">
      <c r="A540" s="91">
        <v>48</v>
      </c>
      <c r="B540" s="90" t="s">
        <v>2565</v>
      </c>
      <c r="C540" s="90"/>
      <c r="D540" s="100"/>
      <c r="F540" t="str">
        <f t="shared" si="1"/>
        <v xml:space="preserve">INACTIVO  </v>
      </c>
      <c r="G540" s="85" t="s">
        <v>2459</v>
      </c>
      <c r="H540" t="s">
        <v>2459</v>
      </c>
      <c r="I540" t="s">
        <v>2459</v>
      </c>
    </row>
    <row r="541" spans="1:9" x14ac:dyDescent="0.2">
      <c r="A541" s="91">
        <v>49</v>
      </c>
      <c r="B541" s="90" t="s">
        <v>2565</v>
      </c>
      <c r="C541" s="90"/>
      <c r="D541" s="100"/>
      <c r="F541" t="str">
        <f t="shared" si="1"/>
        <v xml:space="preserve">INACTIVO  </v>
      </c>
      <c r="G541" s="85" t="s">
        <v>2459</v>
      </c>
      <c r="H541" t="s">
        <v>2459</v>
      </c>
      <c r="I541" t="s">
        <v>2459</v>
      </c>
    </row>
    <row r="542" spans="1:9" x14ac:dyDescent="0.2">
      <c r="A542" s="91">
        <v>50</v>
      </c>
      <c r="B542" s="90" t="s">
        <v>2297</v>
      </c>
      <c r="C542" s="90" t="s">
        <v>2298</v>
      </c>
      <c r="D542" s="100" t="s">
        <v>2606</v>
      </c>
      <c r="F542" t="str">
        <f t="shared" si="1"/>
        <v>GUADALUPE VAZQUEZ GARCES</v>
      </c>
      <c r="G542" s="85" t="s">
        <v>2459</v>
      </c>
      <c r="H542" t="s">
        <v>2459</v>
      </c>
      <c r="I542" t="s">
        <v>2459</v>
      </c>
    </row>
    <row r="543" spans="1:9" x14ac:dyDescent="0.2">
      <c r="A543" s="91">
        <v>51</v>
      </c>
      <c r="B543" s="90" t="s">
        <v>2607</v>
      </c>
      <c r="C543" s="90" t="s">
        <v>2276</v>
      </c>
      <c r="D543" s="100" t="s">
        <v>2298</v>
      </c>
      <c r="F543" t="str">
        <f t="shared" si="1"/>
        <v>EDILBERO MARTINEZ VAZQUEZ</v>
      </c>
      <c r="G543" s="85" t="s">
        <v>2459</v>
      </c>
      <c r="H543" t="s">
        <v>2459</v>
      </c>
      <c r="I543" t="s">
        <v>2459</v>
      </c>
    </row>
    <row r="544" spans="1:9" x14ac:dyDescent="0.2">
      <c r="A544" s="91">
        <v>52</v>
      </c>
      <c r="B544" s="90" t="s">
        <v>2565</v>
      </c>
      <c r="C544" s="90"/>
      <c r="D544" s="100"/>
      <c r="F544" t="str">
        <f t="shared" si="1"/>
        <v xml:space="preserve">INACTIVO  </v>
      </c>
      <c r="G544" s="85" t="s">
        <v>2459</v>
      </c>
      <c r="H544" t="s">
        <v>2459</v>
      </c>
      <c r="I544" t="s">
        <v>2459</v>
      </c>
    </row>
    <row r="545" spans="1:9" x14ac:dyDescent="0.2">
      <c r="A545" s="91">
        <v>53</v>
      </c>
      <c r="B545" s="90" t="s">
        <v>2608</v>
      </c>
      <c r="C545" s="90" t="s">
        <v>2324</v>
      </c>
      <c r="D545" s="100" t="s">
        <v>2364</v>
      </c>
      <c r="F545" t="str">
        <f t="shared" si="1"/>
        <v>RAFAEL DIAZ JIMENEZ</v>
      </c>
      <c r="G545" s="85" t="s">
        <v>2459</v>
      </c>
      <c r="H545" t="s">
        <v>2459</v>
      </c>
      <c r="I545" t="s">
        <v>2459</v>
      </c>
    </row>
    <row r="546" spans="1:9" x14ac:dyDescent="0.2">
      <c r="A546" s="91">
        <v>54</v>
      </c>
      <c r="B546" s="90" t="s">
        <v>2609</v>
      </c>
      <c r="C546" s="90" t="s">
        <v>2324</v>
      </c>
      <c r="D546" s="100" t="s">
        <v>2364</v>
      </c>
      <c r="F546" t="str">
        <f t="shared" si="1"/>
        <v>FRANCISCO DIAZ JIMENEZ</v>
      </c>
      <c r="G546" s="85" t="s">
        <v>2459</v>
      </c>
      <c r="H546" t="s">
        <v>2459</v>
      </c>
      <c r="I546" t="s">
        <v>2459</v>
      </c>
    </row>
    <row r="547" spans="1:9" x14ac:dyDescent="0.2">
      <c r="A547" s="91">
        <v>55</v>
      </c>
      <c r="B547" s="90" t="s">
        <v>2249</v>
      </c>
      <c r="C547" s="90" t="s">
        <v>2610</v>
      </c>
      <c r="D547" s="100" t="s">
        <v>2611</v>
      </c>
      <c r="F547" t="str">
        <f t="shared" si="1"/>
        <v>EDGAR CORTES MARES</v>
      </c>
      <c r="G547" s="85" t="s">
        <v>2459</v>
      </c>
      <c r="H547" t="s">
        <v>2459</v>
      </c>
      <c r="I547" t="s">
        <v>2459</v>
      </c>
    </row>
    <row r="548" spans="1:9" x14ac:dyDescent="0.2">
      <c r="A548" s="91">
        <v>56</v>
      </c>
      <c r="B548" s="90" t="s">
        <v>2612</v>
      </c>
      <c r="C548" s="90" t="s">
        <v>2610</v>
      </c>
      <c r="D548" s="100" t="s">
        <v>2613</v>
      </c>
      <c r="F548" t="str">
        <f t="shared" si="1"/>
        <v>ASUNCION ENCARNACION CORTES NICOLAS</v>
      </c>
      <c r="G548" s="85" t="s">
        <v>2459</v>
      </c>
      <c r="H548" t="s">
        <v>2459</v>
      </c>
      <c r="I548" t="s">
        <v>2459</v>
      </c>
    </row>
    <row r="549" spans="1:9" x14ac:dyDescent="0.2">
      <c r="A549" s="91">
        <v>57</v>
      </c>
      <c r="B549" s="90" t="s">
        <v>2614</v>
      </c>
      <c r="C549" s="90" t="s">
        <v>2312</v>
      </c>
      <c r="D549" s="100" t="s">
        <v>2351</v>
      </c>
      <c r="F549" t="str">
        <f t="shared" si="1"/>
        <v>MATILDE LOPEZ AGUILAR</v>
      </c>
      <c r="G549" s="85" t="s">
        <v>2459</v>
      </c>
      <c r="H549" t="s">
        <v>2459</v>
      </c>
      <c r="I549" t="s">
        <v>2459</v>
      </c>
    </row>
    <row r="550" spans="1:9" x14ac:dyDescent="0.2">
      <c r="A550" s="91">
        <v>58</v>
      </c>
      <c r="B550" s="90" t="s">
        <v>2375</v>
      </c>
      <c r="C550" s="90" t="s">
        <v>2553</v>
      </c>
      <c r="D550" s="100" t="s">
        <v>2615</v>
      </c>
      <c r="F550" t="str">
        <f t="shared" si="1"/>
        <v>ANDRES HERRERA OROSCO</v>
      </c>
      <c r="G550" s="85" t="s">
        <v>2459</v>
      </c>
      <c r="H550" t="s">
        <v>2459</v>
      </c>
      <c r="I550" t="s">
        <v>2459</v>
      </c>
    </row>
    <row r="551" spans="1:9" x14ac:dyDescent="0.2">
      <c r="A551" s="91">
        <v>59</v>
      </c>
      <c r="B551" s="90" t="s">
        <v>2565</v>
      </c>
      <c r="C551" s="90"/>
      <c r="D551" s="100"/>
      <c r="F551" t="str">
        <f t="shared" si="1"/>
        <v xml:space="preserve">INACTIVO  </v>
      </c>
      <c r="G551" s="85" t="s">
        <v>2459</v>
      </c>
      <c r="H551" t="s">
        <v>2459</v>
      </c>
      <c r="I551" t="s">
        <v>2459</v>
      </c>
    </row>
    <row r="552" spans="1:9" x14ac:dyDescent="0.2">
      <c r="A552" s="91">
        <v>60</v>
      </c>
      <c r="B552" s="90" t="s">
        <v>2337</v>
      </c>
      <c r="C552" s="90" t="s">
        <v>2616</v>
      </c>
      <c r="D552" s="100" t="s">
        <v>2617</v>
      </c>
      <c r="F552" t="str">
        <f t="shared" si="1"/>
        <v>JORGE ALBERTO VALDEZ ZARATE</v>
      </c>
      <c r="G552" s="85" t="s">
        <v>2459</v>
      </c>
      <c r="H552" t="s">
        <v>2459</v>
      </c>
      <c r="I552" t="s">
        <v>2459</v>
      </c>
    </row>
    <row r="553" spans="1:9" x14ac:dyDescent="0.2">
      <c r="A553" s="98">
        <v>61</v>
      </c>
      <c r="B553" s="99" t="s">
        <v>2601</v>
      </c>
      <c r="C553" s="99" t="s">
        <v>2618</v>
      </c>
      <c r="D553" s="101" t="s">
        <v>2418</v>
      </c>
      <c r="F553" t="str">
        <f t="shared" si="1"/>
        <v>EVANGELINA MATA ALVARADO</v>
      </c>
      <c r="G553" s="85" t="s">
        <v>2459</v>
      </c>
      <c r="H553" t="s">
        <v>2459</v>
      </c>
      <c r="I553" t="s">
        <v>2459</v>
      </c>
    </row>
    <row r="554" spans="1:9" x14ac:dyDescent="0.2">
      <c r="A554" s="91">
        <v>62</v>
      </c>
      <c r="B554" s="90" t="s">
        <v>2619</v>
      </c>
      <c r="C554" s="90" t="s">
        <v>2353</v>
      </c>
      <c r="D554" s="100" t="s">
        <v>2620</v>
      </c>
      <c r="F554" t="str">
        <f t="shared" si="1"/>
        <v>PEDRO  MENDOZA VILLASANTE</v>
      </c>
      <c r="G554" s="85" t="s">
        <v>2459</v>
      </c>
      <c r="H554" t="s">
        <v>2459</v>
      </c>
      <c r="I554" t="s">
        <v>2459</v>
      </c>
    </row>
    <row r="555" spans="1:9" x14ac:dyDescent="0.2">
      <c r="A555" s="91">
        <v>63</v>
      </c>
      <c r="B555" s="90" t="s">
        <v>2622</v>
      </c>
      <c r="C555" s="90" t="s">
        <v>2623</v>
      </c>
      <c r="D555" s="100" t="s">
        <v>2364</v>
      </c>
      <c r="F555" t="str">
        <f t="shared" si="1"/>
        <v>JUANA GUADALUPE RANGEL JIMENEZ</v>
      </c>
      <c r="G555" s="85" t="s">
        <v>2459</v>
      </c>
      <c r="H555" t="s">
        <v>2459</v>
      </c>
      <c r="I555" t="s">
        <v>2459</v>
      </c>
    </row>
    <row r="556" spans="1:9" x14ac:dyDescent="0.2">
      <c r="A556" s="91">
        <v>64</v>
      </c>
      <c r="B556" s="90" t="s">
        <v>2251</v>
      </c>
      <c r="C556" s="90" t="s">
        <v>2623</v>
      </c>
      <c r="D556" s="100" t="s">
        <v>2364</v>
      </c>
      <c r="F556" t="str">
        <f t="shared" si="1"/>
        <v>RAQUEL RANGEL JIMENEZ</v>
      </c>
      <c r="G556" s="85" t="s">
        <v>2459</v>
      </c>
      <c r="H556" t="s">
        <v>2459</v>
      </c>
      <c r="I556" t="s">
        <v>2459</v>
      </c>
    </row>
    <row r="557" spans="1:9" x14ac:dyDescent="0.2">
      <c r="A557" s="91">
        <v>65</v>
      </c>
      <c r="B557" s="90" t="s">
        <v>2624</v>
      </c>
      <c r="C557" s="90" t="s">
        <v>2364</v>
      </c>
      <c r="D557" s="100" t="s">
        <v>2625</v>
      </c>
      <c r="F557" t="str">
        <f t="shared" ref="F557:F571" si="2">B557&amp;G557&amp;C557&amp;G557&amp;D557</f>
        <v>PILAR LUCERO EVELIN JIMENEZ ARGUELLO</v>
      </c>
      <c r="G557" s="85" t="s">
        <v>2459</v>
      </c>
      <c r="H557" t="s">
        <v>2459</v>
      </c>
      <c r="I557" t="s">
        <v>2459</v>
      </c>
    </row>
    <row r="558" spans="1:9" x14ac:dyDescent="0.2">
      <c r="A558" s="91">
        <v>66</v>
      </c>
      <c r="B558" s="90" t="s">
        <v>2565</v>
      </c>
      <c r="C558" s="90"/>
      <c r="D558" s="100"/>
      <c r="F558" t="str">
        <f t="shared" si="2"/>
        <v xml:space="preserve">INACTIVO  </v>
      </c>
      <c r="G558" s="85" t="s">
        <v>2459</v>
      </c>
      <c r="H558" t="s">
        <v>2459</v>
      </c>
      <c r="I558" t="s">
        <v>2459</v>
      </c>
    </row>
    <row r="559" spans="1:9" x14ac:dyDescent="0.2">
      <c r="A559" s="91">
        <v>67</v>
      </c>
      <c r="B559" s="90" t="s">
        <v>2626</v>
      </c>
      <c r="C559" s="90" t="s">
        <v>2270</v>
      </c>
      <c r="D559" s="100" t="s">
        <v>2364</v>
      </c>
      <c r="F559" t="str">
        <f t="shared" si="2"/>
        <v>MARTHA LUCIA RODRIGUEZ JIMENEZ</v>
      </c>
      <c r="G559" s="85" t="s">
        <v>2459</v>
      </c>
      <c r="H559" t="s">
        <v>2459</v>
      </c>
      <c r="I559" t="s">
        <v>2459</v>
      </c>
    </row>
    <row r="560" spans="1:9" x14ac:dyDescent="0.2">
      <c r="A560" s="91">
        <v>68</v>
      </c>
      <c r="B560" s="90" t="s">
        <v>2627</v>
      </c>
      <c r="C560" s="90" t="s">
        <v>2628</v>
      </c>
      <c r="D560" s="100" t="s">
        <v>2250</v>
      </c>
      <c r="F560" t="str">
        <f t="shared" si="2"/>
        <v>ULISES CEDEÑO PAREDES</v>
      </c>
      <c r="G560" s="85" t="s">
        <v>2459</v>
      </c>
      <c r="H560" t="s">
        <v>2459</v>
      </c>
      <c r="I560" t="s">
        <v>2459</v>
      </c>
    </row>
    <row r="561" spans="1:9" x14ac:dyDescent="0.2">
      <c r="A561" s="91">
        <v>69</v>
      </c>
      <c r="B561" s="90" t="s">
        <v>2630</v>
      </c>
      <c r="C561" s="90" t="s">
        <v>2342</v>
      </c>
      <c r="D561" s="100" t="s">
        <v>2283</v>
      </c>
      <c r="F561" t="str">
        <f t="shared" si="2"/>
        <v>JOVITA CRUZ HERNANDEZ</v>
      </c>
      <c r="G561" s="85" t="s">
        <v>2459</v>
      </c>
      <c r="H561" t="s">
        <v>2459</v>
      </c>
      <c r="I561" t="s">
        <v>2459</v>
      </c>
    </row>
    <row r="562" spans="1:9" x14ac:dyDescent="0.2">
      <c r="A562" s="91">
        <v>70</v>
      </c>
      <c r="B562" s="90" t="s">
        <v>2631</v>
      </c>
      <c r="C562" s="90" t="s">
        <v>2632</v>
      </c>
      <c r="D562" s="100" t="s">
        <v>2633</v>
      </c>
      <c r="F562" t="str">
        <f t="shared" si="2"/>
        <v>FELIPA TAPIA CASTRO</v>
      </c>
      <c r="G562" s="85" t="s">
        <v>2459</v>
      </c>
      <c r="H562" t="s">
        <v>2459</v>
      </c>
      <c r="I562" t="s">
        <v>2459</v>
      </c>
    </row>
    <row r="563" spans="1:9" x14ac:dyDescent="0.2">
      <c r="A563" s="91">
        <v>71</v>
      </c>
      <c r="B563" s="90" t="s">
        <v>2634</v>
      </c>
      <c r="C563" s="90" t="s">
        <v>2364</v>
      </c>
      <c r="D563" s="100" t="s">
        <v>2276</v>
      </c>
      <c r="F563" t="str">
        <f t="shared" si="2"/>
        <v>ANA JIMENEZ MARTINEZ</v>
      </c>
      <c r="G563" s="85" t="s">
        <v>2459</v>
      </c>
      <c r="H563" t="s">
        <v>2459</v>
      </c>
      <c r="I563" t="s">
        <v>2459</v>
      </c>
    </row>
    <row r="564" spans="1:9" x14ac:dyDescent="0.2">
      <c r="A564" s="91">
        <v>72</v>
      </c>
      <c r="B564" s="90" t="s">
        <v>2635</v>
      </c>
      <c r="C564" s="90" t="s">
        <v>2236</v>
      </c>
      <c r="D564" s="100" t="s">
        <v>2237</v>
      </c>
      <c r="F564" t="str">
        <f t="shared" si="2"/>
        <v>ELEAZAR GALICIA PEREZ</v>
      </c>
      <c r="G564" s="85" t="s">
        <v>2459</v>
      </c>
      <c r="H564" t="s">
        <v>2459</v>
      </c>
      <c r="I564" t="s">
        <v>2459</v>
      </c>
    </row>
    <row r="565" spans="1:9" x14ac:dyDescent="0.2">
      <c r="A565" s="91">
        <v>73</v>
      </c>
      <c r="B565" s="90" t="s">
        <v>2637</v>
      </c>
      <c r="C565" s="90" t="s">
        <v>2353</v>
      </c>
      <c r="D565" s="100" t="s">
        <v>2237</v>
      </c>
      <c r="F565" t="str">
        <f t="shared" si="2"/>
        <v>GREGORIO MENDOZA PEREZ</v>
      </c>
      <c r="G565" s="85" t="s">
        <v>2459</v>
      </c>
      <c r="H565" t="s">
        <v>2459</v>
      </c>
      <c r="I565" t="s">
        <v>2459</v>
      </c>
    </row>
    <row r="566" spans="1:9" x14ac:dyDescent="0.2">
      <c r="A566" s="91">
        <v>74</v>
      </c>
      <c r="B566" s="90" t="s">
        <v>2639</v>
      </c>
      <c r="C566" s="90" t="s">
        <v>2640</v>
      </c>
      <c r="D566" s="100" t="s">
        <v>2312</v>
      </c>
      <c r="F566" t="str">
        <f t="shared" si="2"/>
        <v>ARTURO ALEJANDRO CONSTANTINO LOPEZ</v>
      </c>
      <c r="G566" s="85" t="s">
        <v>2459</v>
      </c>
      <c r="H566" t="s">
        <v>2459</v>
      </c>
      <c r="I566" t="s">
        <v>2459</v>
      </c>
    </row>
    <row r="567" spans="1:9" x14ac:dyDescent="0.2">
      <c r="A567" s="91">
        <v>75</v>
      </c>
      <c r="B567" s="90" t="s">
        <v>2590</v>
      </c>
      <c r="C567" s="90" t="s">
        <v>2291</v>
      </c>
      <c r="D567" s="100" t="s">
        <v>2641</v>
      </c>
      <c r="F567" t="str">
        <f t="shared" si="2"/>
        <v>GRACIELA ALVAREZ GALLARDO</v>
      </c>
      <c r="G567" s="85" t="s">
        <v>2459</v>
      </c>
      <c r="H567" t="s">
        <v>2459</v>
      </c>
      <c r="I567" t="s">
        <v>2459</v>
      </c>
    </row>
    <row r="568" spans="1:9" x14ac:dyDescent="0.2">
      <c r="A568" s="91">
        <v>76</v>
      </c>
      <c r="B568" s="90" t="s">
        <v>2643</v>
      </c>
      <c r="C568" s="90" t="s">
        <v>2324</v>
      </c>
      <c r="D568" s="100" t="s">
        <v>2644</v>
      </c>
      <c r="F568" t="str">
        <f t="shared" si="2"/>
        <v>LIBRADA DIAZ ACATITLA</v>
      </c>
      <c r="G568" s="85" t="s">
        <v>2459</v>
      </c>
      <c r="H568" t="s">
        <v>2459</v>
      </c>
      <c r="I568" t="s">
        <v>2459</v>
      </c>
    </row>
    <row r="569" spans="1:9" x14ac:dyDescent="0.2">
      <c r="A569" s="91">
        <v>77</v>
      </c>
      <c r="B569" s="90" t="s">
        <v>2565</v>
      </c>
      <c r="C569" s="90"/>
      <c r="D569" s="100"/>
      <c r="F569" t="str">
        <f t="shared" si="2"/>
        <v xml:space="preserve">INACTIVO  </v>
      </c>
      <c r="G569" s="85" t="s">
        <v>2459</v>
      </c>
      <c r="H569" t="s">
        <v>2459</v>
      </c>
      <c r="I569" t="s">
        <v>2459</v>
      </c>
    </row>
    <row r="570" spans="1:9" x14ac:dyDescent="0.2">
      <c r="A570" s="91">
        <v>78</v>
      </c>
      <c r="B570" s="90" t="s">
        <v>2645</v>
      </c>
      <c r="C570" s="90" t="s">
        <v>2646</v>
      </c>
      <c r="D570" s="100" t="s">
        <v>2272</v>
      </c>
      <c r="F570" t="str">
        <f t="shared" si="2"/>
        <v>DULCE MARIA SANTOS GONZALEZ</v>
      </c>
      <c r="G570" s="85" t="s">
        <v>2459</v>
      </c>
      <c r="H570" t="s">
        <v>2459</v>
      </c>
      <c r="I570" t="s">
        <v>2459</v>
      </c>
    </row>
    <row r="571" spans="1:9" x14ac:dyDescent="0.2">
      <c r="A571" s="91">
        <v>79</v>
      </c>
      <c r="B571" s="90" t="s">
        <v>2647</v>
      </c>
      <c r="C571" s="90" t="s">
        <v>2648</v>
      </c>
      <c r="D571" s="100" t="s">
        <v>2648</v>
      </c>
      <c r="F571" t="str">
        <f t="shared" si="2"/>
        <v>ISABEL SOSA SOSA</v>
      </c>
      <c r="G571" s="85" t="s">
        <v>2459</v>
      </c>
      <c r="H571" t="s">
        <v>2459</v>
      </c>
      <c r="I571" t="s">
        <v>2459</v>
      </c>
    </row>
  </sheetData>
  <protectedRanges>
    <protectedRange sqref="E28" name="Rango1_21_1"/>
    <protectedRange sqref="E29" name="Rango1_22_1"/>
    <protectedRange sqref="E30:F30" name="Rango1_23_1"/>
    <protectedRange sqref="E31:F31" name="Rango1_24_1"/>
    <protectedRange sqref="E32:F33" name="Rango1_25_1"/>
    <protectedRange sqref="E34:F34" name="Rango1_26_1"/>
    <protectedRange sqref="E35:F36" name="Rango1_27_1"/>
    <protectedRange sqref="E37:F37" name="Rango1_28_1"/>
    <protectedRange sqref="E38:F38" name="Rango1_29_1"/>
    <protectedRange sqref="E39:F39" name="Rango1_30_1"/>
    <protectedRange sqref="E40:F40" name="Rango1_31_1"/>
    <protectedRange sqref="E41:F42" name="Rango1_32_1"/>
    <protectedRange sqref="E43:F43" name="Rango1_33_1"/>
    <protectedRange sqref="E44:F44" name="Rango1_34_1"/>
    <protectedRange sqref="E45:F87" name="Rango1_35_1"/>
    <protectedRange sqref="E88:F88" name="Rango1_36_1"/>
    <protectedRange sqref="E89:F89" name="Rango1_37_1"/>
    <protectedRange sqref="E90:F90" name="Rango1_38_1"/>
    <protectedRange sqref="E91:F92" name="Rango1_39_1"/>
    <protectedRange sqref="A493:D571" name="Rango1_40"/>
    <protectedRange sqref="C16:C94" name="Rango1_42"/>
    <protectedRange sqref="B17" name="Rango1_1"/>
    <protectedRange sqref="B18" name="Rango1_2"/>
    <protectedRange sqref="B19:B20" name="Rango1_3"/>
    <protectedRange sqref="B21" name="Rango1_4"/>
    <protectedRange sqref="B22" name="Rango1_5"/>
    <protectedRange sqref="B23" name="Rango1_6"/>
    <protectedRange sqref="B24" name="Rango1_7"/>
    <protectedRange sqref="B25" name="Rango1_8"/>
    <protectedRange sqref="B26" name="Rango1_9"/>
    <protectedRange sqref="B27" name="Rango1_10"/>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9"/>
  <sheetViews>
    <sheetView zoomScale="85" zoomScaleNormal="85" zoomScaleSheetLayoutView="85" workbookViewId="0">
      <selection activeCell="F48" sqref="F48"/>
    </sheetView>
  </sheetViews>
  <sheetFormatPr baseColWidth="10" defaultRowHeight="12.75" x14ac:dyDescent="0.2"/>
  <cols>
    <col min="1" max="1" width="24.5703125" customWidth="1"/>
    <col min="2" max="2" width="64.28515625" customWidth="1"/>
    <col min="3" max="3" width="21.140625" customWidth="1"/>
    <col min="5" max="6" width="15.7109375" customWidth="1"/>
  </cols>
  <sheetData>
    <row r="1" spans="1:6" ht="93" customHeight="1" x14ac:dyDescent="0.2">
      <c r="A1" s="149"/>
      <c r="B1" s="149"/>
      <c r="C1" s="149"/>
      <c r="D1" s="149"/>
      <c r="E1" s="149"/>
      <c r="F1" s="149"/>
    </row>
    <row r="2" spans="1:6" ht="47.25" customHeight="1" x14ac:dyDescent="0.2">
      <c r="A2" s="146" t="s">
        <v>8</v>
      </c>
      <c r="B2" s="146"/>
      <c r="C2" s="146"/>
      <c r="D2" s="146"/>
      <c r="E2" s="146"/>
      <c r="F2" s="146"/>
    </row>
    <row r="3" spans="1:6" ht="77.25" customHeight="1" x14ac:dyDescent="0.2">
      <c r="A3" s="146" t="s">
        <v>9</v>
      </c>
      <c r="B3" s="146"/>
      <c r="C3" s="146"/>
      <c r="D3" s="146"/>
      <c r="E3" s="146"/>
      <c r="F3" s="146"/>
    </row>
    <row r="4" spans="1:6" ht="32.25" customHeight="1" x14ac:dyDescent="0.2">
      <c r="A4" s="147" t="s">
        <v>7</v>
      </c>
      <c r="B4" s="148"/>
      <c r="C4" s="148"/>
      <c r="D4" s="148"/>
      <c r="E4" s="148"/>
      <c r="F4" s="148"/>
    </row>
    <row r="5" spans="1:6" s="1" customFormat="1" ht="48" customHeight="1" x14ac:dyDescent="0.2">
      <c r="A5" s="12" t="s">
        <v>10</v>
      </c>
      <c r="B5" s="4" t="s">
        <v>0</v>
      </c>
      <c r="C5" s="5" t="s">
        <v>11</v>
      </c>
      <c r="D5" s="5" t="s">
        <v>1</v>
      </c>
      <c r="E5" s="5" t="s">
        <v>2</v>
      </c>
      <c r="F5" s="5" t="s">
        <v>12</v>
      </c>
    </row>
    <row r="6" spans="1:6" ht="30" customHeight="1" x14ac:dyDescent="0.2">
      <c r="A6" s="3" t="s">
        <v>19</v>
      </c>
      <c r="B6" s="3" t="s">
        <v>20</v>
      </c>
      <c r="C6" s="9" t="s">
        <v>21</v>
      </c>
      <c r="D6" s="13" t="s">
        <v>22</v>
      </c>
      <c r="E6" s="15" t="s">
        <v>26</v>
      </c>
      <c r="F6" s="10" t="s">
        <v>14</v>
      </c>
    </row>
    <row r="7" spans="1:6" ht="30" customHeight="1" x14ac:dyDescent="0.2">
      <c r="A7" s="6" t="s">
        <v>23</v>
      </c>
      <c r="B7" s="6" t="s">
        <v>24</v>
      </c>
      <c r="C7" s="9" t="s">
        <v>21</v>
      </c>
      <c r="D7" s="17" t="s">
        <v>25</v>
      </c>
      <c r="E7" s="14">
        <v>13000</v>
      </c>
      <c r="F7" s="7"/>
    </row>
    <row r="8" spans="1:6" ht="30" customHeight="1" x14ac:dyDescent="0.2">
      <c r="A8" s="6" t="s">
        <v>27</v>
      </c>
      <c r="B8" s="3" t="s">
        <v>82</v>
      </c>
      <c r="C8" s="9" t="s">
        <v>21</v>
      </c>
      <c r="D8" s="17" t="s">
        <v>28</v>
      </c>
      <c r="E8" s="16">
        <v>13010</v>
      </c>
      <c r="F8" s="7"/>
    </row>
    <row r="9" spans="1:6" ht="30" customHeight="1" x14ac:dyDescent="0.2">
      <c r="A9" s="6" t="s">
        <v>64</v>
      </c>
      <c r="B9" s="6" t="s">
        <v>65</v>
      </c>
      <c r="C9" s="9" t="s">
        <v>21</v>
      </c>
      <c r="D9" s="17" t="s">
        <v>66</v>
      </c>
      <c r="E9" s="16" t="s">
        <v>67</v>
      </c>
      <c r="F9" s="7"/>
    </row>
    <row r="10" spans="1:6" ht="30" customHeight="1" x14ac:dyDescent="0.2">
      <c r="A10" s="6" t="s">
        <v>29</v>
      </c>
      <c r="B10" s="6" t="s">
        <v>85</v>
      </c>
      <c r="C10" s="9" t="s">
        <v>21</v>
      </c>
      <c r="D10" s="13" t="s">
        <v>30</v>
      </c>
      <c r="E10" s="15" t="s">
        <v>31</v>
      </c>
      <c r="F10" s="7"/>
    </row>
    <row r="11" spans="1:6" ht="30" customHeight="1" x14ac:dyDescent="0.2">
      <c r="A11" s="6" t="s">
        <v>32</v>
      </c>
      <c r="B11" s="20" t="s">
        <v>33</v>
      </c>
      <c r="C11" s="9"/>
      <c r="D11" s="17" t="s">
        <v>34</v>
      </c>
      <c r="E11" s="15" t="s">
        <v>35</v>
      </c>
      <c r="F11" s="7"/>
    </row>
    <row r="12" spans="1:6" ht="30" customHeight="1" x14ac:dyDescent="0.2">
      <c r="A12" s="6" t="s">
        <v>36</v>
      </c>
      <c r="B12" s="6" t="s">
        <v>37</v>
      </c>
      <c r="C12" s="9" t="s">
        <v>21</v>
      </c>
      <c r="D12" s="17" t="s">
        <v>38</v>
      </c>
      <c r="E12" s="15" t="s">
        <v>39</v>
      </c>
      <c r="F12" s="7"/>
    </row>
    <row r="13" spans="1:6" ht="30" customHeight="1" x14ac:dyDescent="0.2">
      <c r="A13" s="6" t="s">
        <v>40</v>
      </c>
      <c r="B13" s="6" t="s">
        <v>41</v>
      </c>
      <c r="C13" s="9" t="s">
        <v>21</v>
      </c>
      <c r="D13" s="17" t="s">
        <v>42</v>
      </c>
      <c r="E13" s="15" t="s">
        <v>43</v>
      </c>
      <c r="F13" s="7"/>
    </row>
    <row r="14" spans="1:6" ht="30" customHeight="1" x14ac:dyDescent="0.2">
      <c r="A14" s="6" t="s">
        <v>44</v>
      </c>
      <c r="B14" s="6" t="s">
        <v>45</v>
      </c>
      <c r="C14" s="9" t="s">
        <v>21</v>
      </c>
      <c r="D14" s="17" t="s">
        <v>46</v>
      </c>
      <c r="E14" s="15" t="s">
        <v>47</v>
      </c>
      <c r="F14" s="7"/>
    </row>
    <row r="15" spans="1:6" ht="30" customHeight="1" x14ac:dyDescent="0.2">
      <c r="A15" s="6" t="s">
        <v>48</v>
      </c>
      <c r="B15" s="6" t="s">
        <v>49</v>
      </c>
      <c r="C15" s="9" t="s">
        <v>21</v>
      </c>
      <c r="D15" s="17" t="s">
        <v>50</v>
      </c>
      <c r="E15" s="15" t="s">
        <v>51</v>
      </c>
      <c r="F15" s="7"/>
    </row>
    <row r="16" spans="1:6" ht="30" customHeight="1" x14ac:dyDescent="0.2">
      <c r="A16" s="6" t="s">
        <v>78</v>
      </c>
      <c r="B16" s="6" t="s">
        <v>79</v>
      </c>
      <c r="C16" s="9" t="s">
        <v>21</v>
      </c>
      <c r="D16" s="17" t="s">
        <v>80</v>
      </c>
      <c r="E16" s="15" t="s">
        <v>81</v>
      </c>
      <c r="F16" s="7"/>
    </row>
    <row r="17" spans="1:6" ht="30" customHeight="1" x14ac:dyDescent="0.2">
      <c r="A17" s="18" t="s">
        <v>52</v>
      </c>
      <c r="B17" s="6" t="s">
        <v>86</v>
      </c>
      <c r="C17" s="9" t="s">
        <v>21</v>
      </c>
      <c r="D17" s="13" t="s">
        <v>53</v>
      </c>
      <c r="E17" s="15" t="s">
        <v>54</v>
      </c>
      <c r="F17" s="7"/>
    </row>
    <row r="18" spans="1:6" ht="30" customHeight="1" x14ac:dyDescent="0.2">
      <c r="A18" s="18" t="s">
        <v>119</v>
      </c>
      <c r="B18" s="6"/>
      <c r="C18" s="9"/>
      <c r="D18" s="13"/>
      <c r="E18" s="15"/>
      <c r="F18" s="7"/>
    </row>
    <row r="19" spans="1:6" ht="30" customHeight="1" x14ac:dyDescent="0.2">
      <c r="A19" s="6" t="s">
        <v>55</v>
      </c>
      <c r="B19" s="6" t="s">
        <v>87</v>
      </c>
      <c r="C19" s="9" t="s">
        <v>21</v>
      </c>
      <c r="D19" s="13" t="s">
        <v>56</v>
      </c>
      <c r="E19" s="15" t="s">
        <v>57</v>
      </c>
      <c r="F19" s="7"/>
    </row>
    <row r="20" spans="1:6" ht="30" customHeight="1" x14ac:dyDescent="0.2">
      <c r="A20" s="6" t="s">
        <v>58</v>
      </c>
      <c r="B20" s="6" t="s">
        <v>88</v>
      </c>
      <c r="C20" s="9" t="s">
        <v>21</v>
      </c>
      <c r="D20" s="13" t="s">
        <v>59</v>
      </c>
      <c r="E20" s="15" t="s">
        <v>60</v>
      </c>
      <c r="F20" s="7"/>
    </row>
    <row r="21" spans="1:6" ht="30" customHeight="1" x14ac:dyDescent="0.2">
      <c r="A21" s="18" t="s">
        <v>61</v>
      </c>
      <c r="B21" s="6" t="s">
        <v>89</v>
      </c>
      <c r="C21" s="9" t="s">
        <v>21</v>
      </c>
      <c r="D21" s="17" t="s">
        <v>62</v>
      </c>
      <c r="E21" s="15" t="s">
        <v>63</v>
      </c>
      <c r="F21" s="7"/>
    </row>
    <row r="22" spans="1:6" ht="30" customHeight="1" x14ac:dyDescent="0.2">
      <c r="A22" s="6" t="s">
        <v>68</v>
      </c>
      <c r="B22" s="3" t="s">
        <v>84</v>
      </c>
      <c r="C22" s="9" t="s">
        <v>21</v>
      </c>
      <c r="D22" s="17" t="s">
        <v>69</v>
      </c>
      <c r="E22" s="15" t="s">
        <v>70</v>
      </c>
      <c r="F22" s="7"/>
    </row>
    <row r="23" spans="1:6" ht="30" customHeight="1" x14ac:dyDescent="0.2">
      <c r="A23" s="6" t="s">
        <v>71</v>
      </c>
      <c r="B23" s="6" t="s">
        <v>72</v>
      </c>
      <c r="C23" s="9" t="s">
        <v>21</v>
      </c>
      <c r="D23" s="19" t="s">
        <v>73</v>
      </c>
      <c r="E23" s="15" t="s">
        <v>74</v>
      </c>
      <c r="F23" s="7"/>
    </row>
    <row r="24" spans="1:6" ht="30" customHeight="1" x14ac:dyDescent="0.2">
      <c r="A24" s="6" t="s">
        <v>75</v>
      </c>
      <c r="B24" s="6" t="s">
        <v>83</v>
      </c>
      <c r="C24" s="9" t="s">
        <v>21</v>
      </c>
      <c r="D24" s="19" t="s">
        <v>76</v>
      </c>
      <c r="E24" s="15" t="s">
        <v>77</v>
      </c>
      <c r="F24" s="7"/>
    </row>
    <row r="26" spans="1:6" x14ac:dyDescent="0.2">
      <c r="B26" s="141"/>
      <c r="C26" s="142" t="s">
        <v>3562</v>
      </c>
      <c r="D26" s="142"/>
      <c r="E26" s="142"/>
    </row>
    <row r="27" spans="1:6" ht="15" customHeight="1" x14ac:dyDescent="0.2">
      <c r="B27" s="143"/>
      <c r="C27" s="142" t="s">
        <v>3563</v>
      </c>
      <c r="D27" s="142"/>
      <c r="E27" s="142"/>
    </row>
    <row r="28" spans="1:6" ht="15" customHeight="1" x14ac:dyDescent="0.2">
      <c r="B28" s="145" t="s">
        <v>3564</v>
      </c>
      <c r="C28" s="145"/>
      <c r="D28" s="145"/>
      <c r="E28" s="145"/>
    </row>
    <row r="29" spans="1:6" ht="15" customHeight="1" x14ac:dyDescent="0.2">
      <c r="B29" s="143"/>
      <c r="C29" s="144" t="s">
        <v>3565</v>
      </c>
      <c r="D29" s="144"/>
      <c r="E29" s="144"/>
    </row>
  </sheetData>
  <mergeCells count="5">
    <mergeCell ref="B28:E28"/>
    <mergeCell ref="A3:F3"/>
    <mergeCell ref="A2:F2"/>
    <mergeCell ref="A4:F4"/>
    <mergeCell ref="A1:F1"/>
  </mergeCells>
  <phoneticPr fontId="2" type="noConversion"/>
  <pageMargins left="0.82677165354330717" right="0.19685039370078741" top="0.23622047244094491" bottom="0.23622047244094491" header="0" footer="0.23622047244094491"/>
  <pageSetup scale="85" orientation="landscape" verticalDpi="2"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60"/>
  <sheetViews>
    <sheetView topLeftCell="A106" workbookViewId="0">
      <selection activeCell="A119" sqref="A119:IV123"/>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118</v>
      </c>
      <c r="B13" s="150"/>
      <c r="C13" s="150"/>
      <c r="D13" s="150"/>
    </row>
    <row r="14" spans="1:5" x14ac:dyDescent="0.2">
      <c r="A14" s="11"/>
    </row>
    <row r="15" spans="1:5" ht="25.5" x14ac:dyDescent="0.2">
      <c r="A15" s="5" t="s">
        <v>15</v>
      </c>
      <c r="B15" s="5" t="s">
        <v>16</v>
      </c>
      <c r="C15" s="5" t="s">
        <v>17</v>
      </c>
      <c r="D15" s="29" t="s">
        <v>18</v>
      </c>
    </row>
    <row r="16" spans="1:5" x14ac:dyDescent="0.2">
      <c r="A16" s="50">
        <v>1</v>
      </c>
      <c r="B16" s="76" t="s">
        <v>1912</v>
      </c>
      <c r="C16" s="84" t="s">
        <v>193</v>
      </c>
      <c r="D16" s="76" t="s">
        <v>1913</v>
      </c>
    </row>
    <row r="17" spans="1:4" x14ac:dyDescent="0.2">
      <c r="A17" s="50">
        <v>2</v>
      </c>
      <c r="B17" s="76" t="s">
        <v>1914</v>
      </c>
      <c r="C17" s="84" t="s">
        <v>194</v>
      </c>
      <c r="D17" s="76" t="s">
        <v>1915</v>
      </c>
    </row>
    <row r="18" spans="1:4" x14ac:dyDescent="0.2">
      <c r="A18" s="50">
        <v>3</v>
      </c>
      <c r="B18" s="76" t="s">
        <v>1924</v>
      </c>
      <c r="C18" s="84" t="s">
        <v>194</v>
      </c>
      <c r="D18" s="76" t="s">
        <v>1916</v>
      </c>
    </row>
    <row r="19" spans="1:4" x14ac:dyDescent="0.2">
      <c r="A19" s="50">
        <v>4</v>
      </c>
      <c r="B19" s="78" t="s">
        <v>1917</v>
      </c>
      <c r="C19" s="78" t="s">
        <v>193</v>
      </c>
      <c r="D19" s="78" t="s">
        <v>1918</v>
      </c>
    </row>
    <row r="20" spans="1:4" x14ac:dyDescent="0.2">
      <c r="A20" s="50">
        <v>5</v>
      </c>
      <c r="B20" s="78" t="s">
        <v>1923</v>
      </c>
      <c r="C20" s="84" t="s">
        <v>194</v>
      </c>
      <c r="D20" s="80" t="s">
        <v>1919</v>
      </c>
    </row>
    <row r="21" spans="1:4" x14ac:dyDescent="0.2">
      <c r="A21" s="50">
        <v>6</v>
      </c>
      <c r="B21" s="78" t="s">
        <v>1917</v>
      </c>
      <c r="C21" s="84" t="s">
        <v>194</v>
      </c>
      <c r="D21" s="76" t="s">
        <v>1920</v>
      </c>
    </row>
    <row r="22" spans="1:4" x14ac:dyDescent="0.2">
      <c r="A22" s="50">
        <v>7</v>
      </c>
      <c r="B22" s="78" t="s">
        <v>1923</v>
      </c>
      <c r="C22" s="84" t="s">
        <v>194</v>
      </c>
      <c r="D22" s="76" t="s">
        <v>1921</v>
      </c>
    </row>
    <row r="23" spans="1:4" x14ac:dyDescent="0.2">
      <c r="A23" s="50">
        <v>8</v>
      </c>
      <c r="B23" s="78" t="s">
        <v>1923</v>
      </c>
      <c r="C23" s="84" t="s">
        <v>194</v>
      </c>
      <c r="D23" s="76" t="s">
        <v>1922</v>
      </c>
    </row>
    <row r="24" spans="1:4" x14ac:dyDescent="0.2">
      <c r="A24" s="50">
        <v>9</v>
      </c>
      <c r="B24" s="78" t="s">
        <v>1923</v>
      </c>
      <c r="C24" s="84" t="s">
        <v>193</v>
      </c>
      <c r="D24" s="80" t="s">
        <v>1925</v>
      </c>
    </row>
    <row r="25" spans="1:4" x14ac:dyDescent="0.2">
      <c r="A25" s="50">
        <v>10</v>
      </c>
      <c r="B25" s="80" t="s">
        <v>1926</v>
      </c>
      <c r="C25" s="84" t="s">
        <v>1928</v>
      </c>
      <c r="D25" s="80" t="s">
        <v>1927</v>
      </c>
    </row>
    <row r="26" spans="1:4" x14ac:dyDescent="0.2">
      <c r="A26" s="50">
        <v>11</v>
      </c>
      <c r="B26" s="80" t="s">
        <v>1926</v>
      </c>
      <c r="C26" s="84" t="s">
        <v>1928</v>
      </c>
      <c r="D26" s="80" t="s">
        <v>1927</v>
      </c>
    </row>
    <row r="27" spans="1:4" x14ac:dyDescent="0.2">
      <c r="A27" s="50">
        <v>12</v>
      </c>
      <c r="B27" s="71" t="s">
        <v>1923</v>
      </c>
      <c r="C27" s="52" t="s">
        <v>1929</v>
      </c>
      <c r="D27" s="72" t="s">
        <v>1930</v>
      </c>
    </row>
    <row r="28" spans="1:4" ht="18" x14ac:dyDescent="0.2">
      <c r="A28" s="50">
        <v>13</v>
      </c>
      <c r="B28" s="52" t="s">
        <v>1931</v>
      </c>
      <c r="C28" s="52" t="s">
        <v>1932</v>
      </c>
      <c r="D28" s="72" t="s">
        <v>1933</v>
      </c>
    </row>
    <row r="29" spans="1:4" ht="18" x14ac:dyDescent="0.2">
      <c r="A29" s="50">
        <v>14</v>
      </c>
      <c r="B29" s="52" t="s">
        <v>1931</v>
      </c>
      <c r="C29" s="52" t="s">
        <v>1932</v>
      </c>
      <c r="D29" s="72" t="s">
        <v>1933</v>
      </c>
    </row>
    <row r="30" spans="1:4" ht="18" x14ac:dyDescent="0.2">
      <c r="A30" s="50">
        <v>15</v>
      </c>
      <c r="B30" s="52" t="s">
        <v>1934</v>
      </c>
      <c r="C30" s="52" t="s">
        <v>1935</v>
      </c>
      <c r="D30" s="72" t="s">
        <v>1936</v>
      </c>
    </row>
    <row r="31" spans="1:4" ht="18" x14ac:dyDescent="0.2">
      <c r="A31" s="50">
        <v>16</v>
      </c>
      <c r="B31" s="52" t="s">
        <v>1934</v>
      </c>
      <c r="C31" s="52" t="s">
        <v>1937</v>
      </c>
      <c r="D31" s="72" t="s">
        <v>1938</v>
      </c>
    </row>
    <row r="32" spans="1:4" ht="18" x14ac:dyDescent="0.2">
      <c r="A32" s="50">
        <v>17</v>
      </c>
      <c r="B32" s="52" t="s">
        <v>1939</v>
      </c>
      <c r="C32" s="52" t="s">
        <v>1940</v>
      </c>
      <c r="D32" s="72" t="s">
        <v>1941</v>
      </c>
    </row>
    <row r="33" spans="1:4" ht="18" x14ac:dyDescent="0.2">
      <c r="A33" s="50">
        <v>18</v>
      </c>
      <c r="B33" s="52" t="s">
        <v>1939</v>
      </c>
      <c r="C33" s="52" t="s">
        <v>1942</v>
      </c>
      <c r="D33" s="72" t="s">
        <v>1943</v>
      </c>
    </row>
    <row r="34" spans="1:4" ht="18" x14ac:dyDescent="0.2">
      <c r="A34" s="50">
        <v>19</v>
      </c>
      <c r="B34" s="52" t="s">
        <v>1944</v>
      </c>
      <c r="C34" s="52" t="s">
        <v>1945</v>
      </c>
      <c r="D34" s="72" t="s">
        <v>1946</v>
      </c>
    </row>
    <row r="35" spans="1:4" ht="18" x14ac:dyDescent="0.2">
      <c r="A35" s="50">
        <v>20</v>
      </c>
      <c r="B35" s="52" t="s">
        <v>1944</v>
      </c>
      <c r="C35" s="52" t="s">
        <v>212</v>
      </c>
      <c r="D35" s="72" t="s">
        <v>1947</v>
      </c>
    </row>
    <row r="36" spans="1:4" ht="18" x14ac:dyDescent="0.2">
      <c r="A36" s="50">
        <v>21</v>
      </c>
      <c r="B36" s="52" t="s">
        <v>1944</v>
      </c>
      <c r="C36" s="52" t="s">
        <v>212</v>
      </c>
      <c r="D36" s="72" t="s">
        <v>1948</v>
      </c>
    </row>
    <row r="37" spans="1:4" x14ac:dyDescent="0.2">
      <c r="A37" s="50">
        <v>22</v>
      </c>
      <c r="B37" s="52" t="s">
        <v>1949</v>
      </c>
      <c r="C37" s="52" t="s">
        <v>212</v>
      </c>
      <c r="D37" s="72" t="s">
        <v>1950</v>
      </c>
    </row>
    <row r="38" spans="1:4" x14ac:dyDescent="0.2">
      <c r="A38" s="50">
        <v>23</v>
      </c>
      <c r="B38" s="52" t="s">
        <v>1951</v>
      </c>
      <c r="C38" s="52" t="s">
        <v>212</v>
      </c>
      <c r="D38" s="72" t="s">
        <v>1952</v>
      </c>
    </row>
    <row r="39" spans="1:4" x14ac:dyDescent="0.2">
      <c r="A39" s="50">
        <v>23</v>
      </c>
      <c r="B39" s="52" t="s">
        <v>1951</v>
      </c>
      <c r="C39" s="52" t="s">
        <v>212</v>
      </c>
      <c r="D39" s="72" t="s">
        <v>1953</v>
      </c>
    </row>
    <row r="40" spans="1:4" x14ac:dyDescent="0.2">
      <c r="A40" s="50">
        <v>23</v>
      </c>
      <c r="B40" s="52" t="s">
        <v>1951</v>
      </c>
      <c r="C40" s="52" t="s">
        <v>212</v>
      </c>
      <c r="D40" s="73" t="s">
        <v>1954</v>
      </c>
    </row>
    <row r="41" spans="1:4" ht="18" x14ac:dyDescent="0.2">
      <c r="A41" s="50">
        <v>26</v>
      </c>
      <c r="B41" s="52" t="s">
        <v>1956</v>
      </c>
      <c r="C41" s="52" t="s">
        <v>212</v>
      </c>
      <c r="D41" s="72" t="s">
        <v>1955</v>
      </c>
    </row>
    <row r="42" spans="1:4" ht="18" x14ac:dyDescent="0.2">
      <c r="A42" s="50">
        <v>27</v>
      </c>
      <c r="B42" s="52" t="s">
        <v>1956</v>
      </c>
      <c r="C42" s="52" t="s">
        <v>1957</v>
      </c>
      <c r="D42" s="73" t="s">
        <v>1958</v>
      </c>
    </row>
    <row r="43" spans="1:4" ht="18" x14ac:dyDescent="0.2">
      <c r="A43" s="50">
        <v>28</v>
      </c>
      <c r="B43" s="52" t="s">
        <v>1959</v>
      </c>
      <c r="C43" s="52" t="s">
        <v>1960</v>
      </c>
      <c r="D43" s="72" t="s">
        <v>1961</v>
      </c>
    </row>
    <row r="44" spans="1:4" x14ac:dyDescent="0.2">
      <c r="A44" s="50">
        <v>29</v>
      </c>
      <c r="B44" s="52" t="s">
        <v>1962</v>
      </c>
      <c r="C44" s="52" t="s">
        <v>212</v>
      </c>
      <c r="D44" s="72" t="s">
        <v>3406</v>
      </c>
    </row>
    <row r="45" spans="1:4" x14ac:dyDescent="0.2">
      <c r="A45" s="50">
        <v>29</v>
      </c>
      <c r="B45" s="52" t="s">
        <v>1962</v>
      </c>
      <c r="C45" s="52" t="s">
        <v>212</v>
      </c>
      <c r="D45" s="72" t="s">
        <v>1963</v>
      </c>
    </row>
    <row r="46" spans="1:4" x14ac:dyDescent="0.2">
      <c r="A46" s="50">
        <v>29</v>
      </c>
      <c r="B46" s="52" t="s">
        <v>1962</v>
      </c>
      <c r="C46" s="52" t="s">
        <v>212</v>
      </c>
      <c r="D46" s="72" t="s">
        <v>1964</v>
      </c>
    </row>
    <row r="47" spans="1:4" ht="18" x14ac:dyDescent="0.2">
      <c r="A47" s="50">
        <v>32</v>
      </c>
      <c r="B47" s="52" t="s">
        <v>1965</v>
      </c>
      <c r="C47" s="52" t="s">
        <v>212</v>
      </c>
      <c r="D47" s="72" t="s">
        <v>1966</v>
      </c>
    </row>
    <row r="48" spans="1:4" x14ac:dyDescent="0.2">
      <c r="A48" s="50">
        <v>33</v>
      </c>
      <c r="B48" s="52" t="s">
        <v>1967</v>
      </c>
      <c r="C48" s="52" t="s">
        <v>212</v>
      </c>
      <c r="D48" s="72" t="s">
        <v>1968</v>
      </c>
    </row>
    <row r="49" spans="1:4" ht="18" x14ac:dyDescent="0.2">
      <c r="A49" s="50">
        <v>34</v>
      </c>
      <c r="B49" s="52" t="s">
        <v>1969</v>
      </c>
      <c r="C49" s="52" t="s">
        <v>212</v>
      </c>
      <c r="D49" s="72" t="s">
        <v>1970</v>
      </c>
    </row>
    <row r="50" spans="1:4" ht="18" x14ac:dyDescent="0.2">
      <c r="A50" s="50">
        <v>35</v>
      </c>
      <c r="B50" s="52" t="s">
        <v>1969</v>
      </c>
      <c r="C50" s="52" t="s">
        <v>212</v>
      </c>
      <c r="D50" s="72" t="s">
        <v>1971</v>
      </c>
    </row>
    <row r="51" spans="1:4" ht="18" x14ac:dyDescent="0.2">
      <c r="A51" s="50">
        <v>36</v>
      </c>
      <c r="B51" s="52" t="s">
        <v>1972</v>
      </c>
      <c r="C51" s="52" t="s">
        <v>1812</v>
      </c>
      <c r="D51" s="72" t="s">
        <v>1973</v>
      </c>
    </row>
    <row r="52" spans="1:4" ht="18" x14ac:dyDescent="0.2">
      <c r="A52" s="50">
        <v>37</v>
      </c>
      <c r="B52" s="52" t="s">
        <v>1974</v>
      </c>
      <c r="C52" s="52" t="s">
        <v>1975</v>
      </c>
      <c r="D52" s="72" t="s">
        <v>1976</v>
      </c>
    </row>
    <row r="53" spans="1:4" ht="18" x14ac:dyDescent="0.2">
      <c r="A53" s="50">
        <v>38</v>
      </c>
      <c r="B53" s="52" t="s">
        <v>1977</v>
      </c>
      <c r="C53" s="52" t="s">
        <v>1978</v>
      </c>
      <c r="D53" s="72" t="s">
        <v>1976</v>
      </c>
    </row>
    <row r="54" spans="1:4" ht="18" x14ac:dyDescent="0.2">
      <c r="A54" s="50">
        <v>39</v>
      </c>
      <c r="B54" s="52" t="s">
        <v>1977</v>
      </c>
      <c r="C54" s="52" t="s">
        <v>1978</v>
      </c>
      <c r="D54" s="72" t="s">
        <v>1979</v>
      </c>
    </row>
    <row r="55" spans="1:4" ht="18" x14ac:dyDescent="0.2">
      <c r="A55" s="50">
        <v>40</v>
      </c>
      <c r="B55" s="52" t="s">
        <v>1977</v>
      </c>
      <c r="C55" s="52" t="s">
        <v>1978</v>
      </c>
      <c r="D55" s="72" t="s">
        <v>1980</v>
      </c>
    </row>
    <row r="56" spans="1:4" x14ac:dyDescent="0.2">
      <c r="A56" s="50">
        <v>41</v>
      </c>
      <c r="B56" s="52" t="s">
        <v>1981</v>
      </c>
      <c r="C56" s="52" t="s">
        <v>212</v>
      </c>
      <c r="D56" s="72"/>
    </row>
    <row r="57" spans="1:4" x14ac:dyDescent="0.2">
      <c r="A57" s="50">
        <v>42</v>
      </c>
      <c r="B57" s="52" t="s">
        <v>1981</v>
      </c>
      <c r="C57" s="52" t="s">
        <v>3407</v>
      </c>
      <c r="D57" s="72" t="s">
        <v>314</v>
      </c>
    </row>
    <row r="58" spans="1:4" x14ac:dyDescent="0.2">
      <c r="A58" s="50">
        <v>43</v>
      </c>
      <c r="B58" s="52" t="s">
        <v>1981</v>
      </c>
      <c r="C58" s="52" t="s">
        <v>212</v>
      </c>
      <c r="D58" s="72" t="s">
        <v>1982</v>
      </c>
    </row>
    <row r="59" spans="1:4" x14ac:dyDescent="0.2">
      <c r="A59" s="50">
        <v>44</v>
      </c>
      <c r="B59" s="52" t="s">
        <v>1983</v>
      </c>
      <c r="C59" s="52" t="s">
        <v>212</v>
      </c>
      <c r="D59" s="72" t="s">
        <v>3408</v>
      </c>
    </row>
    <row r="60" spans="1:4" x14ac:dyDescent="0.2">
      <c r="A60" s="50">
        <v>45</v>
      </c>
      <c r="B60" s="52" t="s">
        <v>1984</v>
      </c>
      <c r="C60" s="52" t="s">
        <v>1986</v>
      </c>
      <c r="D60" s="72" t="s">
        <v>1987</v>
      </c>
    </row>
    <row r="61" spans="1:4" x14ac:dyDescent="0.2">
      <c r="A61" s="50">
        <v>46</v>
      </c>
      <c r="B61" s="52" t="s">
        <v>1991</v>
      </c>
      <c r="C61" s="52" t="s">
        <v>192</v>
      </c>
      <c r="D61" s="72" t="s">
        <v>1985</v>
      </c>
    </row>
    <row r="62" spans="1:4" ht="18" x14ac:dyDescent="0.2">
      <c r="A62" s="50">
        <v>47</v>
      </c>
      <c r="B62" s="52" t="s">
        <v>1992</v>
      </c>
      <c r="C62" s="52" t="s">
        <v>1797</v>
      </c>
      <c r="D62" s="72" t="s">
        <v>1988</v>
      </c>
    </row>
    <row r="63" spans="1:4" ht="18" x14ac:dyDescent="0.2">
      <c r="A63" s="50">
        <v>48</v>
      </c>
      <c r="B63" s="52" t="s">
        <v>1992</v>
      </c>
      <c r="C63" s="52" t="s">
        <v>1989</v>
      </c>
      <c r="D63" s="72" t="s">
        <v>1990</v>
      </c>
    </row>
    <row r="64" spans="1:4" ht="18" x14ac:dyDescent="0.2">
      <c r="A64" s="50">
        <v>49</v>
      </c>
      <c r="B64" s="52" t="s">
        <v>1992</v>
      </c>
      <c r="C64" s="52" t="s">
        <v>1993</v>
      </c>
      <c r="D64" s="72" t="s">
        <v>1994</v>
      </c>
    </row>
    <row r="65" spans="1:4" ht="18" x14ac:dyDescent="0.2">
      <c r="A65" s="50">
        <v>50</v>
      </c>
      <c r="B65" s="52" t="s">
        <v>1992</v>
      </c>
      <c r="C65" s="52" t="s">
        <v>1993</v>
      </c>
      <c r="D65" s="72" t="s">
        <v>1994</v>
      </c>
    </row>
    <row r="66" spans="1:4" x14ac:dyDescent="0.2">
      <c r="A66" s="50">
        <v>51</v>
      </c>
      <c r="B66" s="52" t="s">
        <v>1995</v>
      </c>
      <c r="C66" s="52" t="s">
        <v>1996</v>
      </c>
      <c r="D66" s="72" t="s">
        <v>1997</v>
      </c>
    </row>
    <row r="67" spans="1:4" x14ac:dyDescent="0.2">
      <c r="A67" s="50">
        <v>52</v>
      </c>
      <c r="B67" s="52" t="s">
        <v>1995</v>
      </c>
      <c r="C67" s="52" t="s">
        <v>1996</v>
      </c>
      <c r="D67" s="72" t="s">
        <v>1998</v>
      </c>
    </row>
    <row r="68" spans="1:4" x14ac:dyDescent="0.2">
      <c r="A68" s="50">
        <v>53</v>
      </c>
      <c r="B68" s="52" t="s">
        <v>1995</v>
      </c>
      <c r="C68" s="52" t="s">
        <v>1999</v>
      </c>
      <c r="D68" s="72" t="s">
        <v>2000</v>
      </c>
    </row>
    <row r="69" spans="1:4" x14ac:dyDescent="0.2">
      <c r="A69" s="50">
        <v>54</v>
      </c>
      <c r="B69" s="52" t="s">
        <v>1995</v>
      </c>
      <c r="C69" s="52" t="s">
        <v>2001</v>
      </c>
      <c r="D69" s="72" t="s">
        <v>2002</v>
      </c>
    </row>
    <row r="70" spans="1:4" x14ac:dyDescent="0.2">
      <c r="A70" s="50">
        <v>55</v>
      </c>
      <c r="B70" s="52" t="s">
        <v>1995</v>
      </c>
      <c r="C70" s="52" t="s">
        <v>361</v>
      </c>
      <c r="D70" s="72" t="s">
        <v>2003</v>
      </c>
    </row>
    <row r="71" spans="1:4" x14ac:dyDescent="0.2">
      <c r="A71" s="50">
        <v>56</v>
      </c>
      <c r="B71" s="52" t="s">
        <v>1995</v>
      </c>
      <c r="C71" s="52" t="s">
        <v>2004</v>
      </c>
      <c r="D71" s="72" t="s">
        <v>2005</v>
      </c>
    </row>
    <row r="72" spans="1:4" x14ac:dyDescent="0.2">
      <c r="A72" s="50">
        <v>57</v>
      </c>
      <c r="B72" s="52" t="s">
        <v>2006</v>
      </c>
      <c r="C72" s="52" t="s">
        <v>200</v>
      </c>
      <c r="D72" s="72" t="s">
        <v>2007</v>
      </c>
    </row>
    <row r="73" spans="1:4" x14ac:dyDescent="0.2">
      <c r="A73" s="50">
        <v>58</v>
      </c>
      <c r="B73" s="52" t="s">
        <v>2008</v>
      </c>
      <c r="C73" s="52" t="s">
        <v>2009</v>
      </c>
      <c r="D73" s="72" t="s">
        <v>2010</v>
      </c>
    </row>
    <row r="74" spans="1:4" ht="18" x14ac:dyDescent="0.2">
      <c r="A74" s="50">
        <v>59</v>
      </c>
      <c r="B74" s="52" t="s">
        <v>2011</v>
      </c>
      <c r="C74" s="52" t="s">
        <v>2012</v>
      </c>
      <c r="D74" s="72" t="s">
        <v>2013</v>
      </c>
    </row>
    <row r="75" spans="1:4" ht="18" x14ac:dyDescent="0.2">
      <c r="A75" s="50">
        <v>60</v>
      </c>
      <c r="B75" s="52" t="s">
        <v>2014</v>
      </c>
      <c r="C75" s="52" t="s">
        <v>2015</v>
      </c>
      <c r="D75" s="72" t="s">
        <v>3409</v>
      </c>
    </row>
    <row r="76" spans="1:4" x14ac:dyDescent="0.2">
      <c r="A76" s="50">
        <v>61</v>
      </c>
      <c r="B76" s="52" t="s">
        <v>2016</v>
      </c>
      <c r="C76" s="52" t="s">
        <v>2017</v>
      </c>
      <c r="D76" s="72" t="s">
        <v>2018</v>
      </c>
    </row>
    <row r="77" spans="1:4" ht="18" x14ac:dyDescent="0.2">
      <c r="A77" s="50">
        <v>62</v>
      </c>
      <c r="B77" s="52" t="s">
        <v>2019</v>
      </c>
      <c r="C77" s="52" t="s">
        <v>2020</v>
      </c>
      <c r="D77" s="72" t="s">
        <v>2021</v>
      </c>
    </row>
    <row r="78" spans="1:4" ht="18" x14ac:dyDescent="0.2">
      <c r="A78" s="50">
        <v>63</v>
      </c>
      <c r="B78" s="52" t="s">
        <v>2022</v>
      </c>
      <c r="C78" s="52" t="s">
        <v>2023</v>
      </c>
      <c r="D78" s="72" t="s">
        <v>2024</v>
      </c>
    </row>
    <row r="79" spans="1:4" ht="18" x14ac:dyDescent="0.2">
      <c r="A79" s="50">
        <v>64</v>
      </c>
      <c r="B79" s="52" t="s">
        <v>2025</v>
      </c>
      <c r="C79" s="52" t="s">
        <v>2026</v>
      </c>
      <c r="D79" s="73" t="s">
        <v>2027</v>
      </c>
    </row>
    <row r="80" spans="1:4" ht="18" x14ac:dyDescent="0.2">
      <c r="A80" s="50">
        <v>65</v>
      </c>
      <c r="B80" s="52" t="s">
        <v>2025</v>
      </c>
      <c r="C80" s="52" t="s">
        <v>2026</v>
      </c>
      <c r="D80" s="72" t="s">
        <v>2028</v>
      </c>
    </row>
    <row r="81" spans="1:4" ht="18" x14ac:dyDescent="0.2">
      <c r="A81" s="50">
        <v>66</v>
      </c>
      <c r="B81" s="52" t="s">
        <v>2025</v>
      </c>
      <c r="C81" s="52" t="s">
        <v>2029</v>
      </c>
      <c r="D81" s="72" t="s">
        <v>2030</v>
      </c>
    </row>
    <row r="82" spans="1:4" ht="18" x14ac:dyDescent="0.2">
      <c r="A82" s="50">
        <v>67</v>
      </c>
      <c r="B82" s="52" t="s">
        <v>2025</v>
      </c>
      <c r="C82" s="52" t="s">
        <v>2031</v>
      </c>
      <c r="D82" s="72" t="s">
        <v>2032</v>
      </c>
    </row>
    <row r="83" spans="1:4" ht="18" x14ac:dyDescent="0.2">
      <c r="A83" s="50">
        <v>68</v>
      </c>
      <c r="B83" s="52" t="s">
        <v>2025</v>
      </c>
      <c r="C83" s="52" t="s">
        <v>2033</v>
      </c>
      <c r="D83" s="52" t="s">
        <v>2034</v>
      </c>
    </row>
    <row r="84" spans="1:4" ht="18" x14ac:dyDescent="0.2">
      <c r="A84" s="50">
        <v>69</v>
      </c>
      <c r="B84" s="52" t="s">
        <v>2025</v>
      </c>
      <c r="C84" s="52" t="s">
        <v>2035</v>
      </c>
      <c r="D84" s="52" t="s">
        <v>2036</v>
      </c>
    </row>
    <row r="85" spans="1:4" ht="18" x14ac:dyDescent="0.2">
      <c r="A85" s="50">
        <v>70</v>
      </c>
      <c r="B85" s="52" t="s">
        <v>2037</v>
      </c>
      <c r="C85" s="52" t="s">
        <v>2038</v>
      </c>
      <c r="D85" s="52" t="s">
        <v>3410</v>
      </c>
    </row>
    <row r="86" spans="1:4" ht="18" x14ac:dyDescent="0.2">
      <c r="A86" s="50">
        <v>71</v>
      </c>
      <c r="B86" s="52" t="s">
        <v>2039</v>
      </c>
      <c r="C86" s="130" t="s">
        <v>3545</v>
      </c>
      <c r="D86" s="52" t="s">
        <v>2040</v>
      </c>
    </row>
    <row r="87" spans="1:4" ht="18" x14ac:dyDescent="0.2">
      <c r="A87" s="50">
        <v>72</v>
      </c>
      <c r="B87" s="52" t="s">
        <v>2039</v>
      </c>
      <c r="C87" s="52" t="s">
        <v>2041</v>
      </c>
      <c r="D87" s="52" t="s">
        <v>2042</v>
      </c>
    </row>
    <row r="88" spans="1:4" ht="18" x14ac:dyDescent="0.2">
      <c r="A88" s="50">
        <v>73</v>
      </c>
      <c r="B88" s="52" t="s">
        <v>2039</v>
      </c>
      <c r="C88" s="52" t="s">
        <v>948</v>
      </c>
      <c r="D88" s="52" t="s">
        <v>3535</v>
      </c>
    </row>
    <row r="89" spans="1:4" ht="18" x14ac:dyDescent="0.2">
      <c r="A89" s="50">
        <v>74</v>
      </c>
      <c r="B89" s="52" t="s">
        <v>2039</v>
      </c>
      <c r="C89" s="52" t="s">
        <v>948</v>
      </c>
      <c r="D89" s="52" t="s">
        <v>3534</v>
      </c>
    </row>
    <row r="90" spans="1:4" ht="18" x14ac:dyDescent="0.2">
      <c r="A90" s="50">
        <v>75</v>
      </c>
      <c r="B90" s="52" t="s">
        <v>2043</v>
      </c>
      <c r="C90" s="52" t="s">
        <v>2044</v>
      </c>
      <c r="D90" s="52" t="s">
        <v>2045</v>
      </c>
    </row>
    <row r="91" spans="1:4" ht="18" x14ac:dyDescent="0.2">
      <c r="A91" s="50">
        <v>76</v>
      </c>
      <c r="B91" s="52" t="s">
        <v>2046</v>
      </c>
      <c r="C91" s="52" t="s">
        <v>2047</v>
      </c>
      <c r="D91" s="52" t="s">
        <v>2048</v>
      </c>
    </row>
    <row r="92" spans="1:4" ht="18" x14ac:dyDescent="0.2">
      <c r="A92" s="50">
        <v>77</v>
      </c>
      <c r="B92" s="52" t="s">
        <v>2046</v>
      </c>
      <c r="C92" s="52" t="s">
        <v>2047</v>
      </c>
      <c r="D92" s="52" t="s">
        <v>2048</v>
      </c>
    </row>
    <row r="93" spans="1:4" ht="18" x14ac:dyDescent="0.2">
      <c r="A93" s="50">
        <v>78</v>
      </c>
      <c r="B93" s="52" t="s">
        <v>2039</v>
      </c>
      <c r="C93" s="52" t="s">
        <v>1360</v>
      </c>
      <c r="D93" s="134" t="s">
        <v>3561</v>
      </c>
    </row>
    <row r="94" spans="1:4" ht="18" x14ac:dyDescent="0.2">
      <c r="A94" s="50">
        <v>79</v>
      </c>
      <c r="B94" s="52" t="s">
        <v>2039</v>
      </c>
      <c r="C94" s="52" t="s">
        <v>2049</v>
      </c>
      <c r="D94" s="52" t="s">
        <v>2050</v>
      </c>
    </row>
    <row r="95" spans="1:4" ht="18" x14ac:dyDescent="0.2">
      <c r="A95" s="50">
        <v>80</v>
      </c>
      <c r="B95" s="52" t="s">
        <v>2051</v>
      </c>
      <c r="C95" s="52" t="s">
        <v>728</v>
      </c>
      <c r="D95" s="52" t="s">
        <v>2052</v>
      </c>
    </row>
    <row r="96" spans="1:4" ht="18" x14ac:dyDescent="0.2">
      <c r="A96" s="50">
        <v>81</v>
      </c>
      <c r="B96" s="52" t="s">
        <v>2053</v>
      </c>
      <c r="C96" s="52" t="s">
        <v>205</v>
      </c>
      <c r="D96" s="52" t="s">
        <v>2054</v>
      </c>
    </row>
    <row r="97" spans="1:4" ht="18" x14ac:dyDescent="0.2">
      <c r="A97" s="50">
        <v>82</v>
      </c>
      <c r="B97" s="52" t="s">
        <v>2053</v>
      </c>
      <c r="C97" s="52" t="s">
        <v>200</v>
      </c>
      <c r="D97" s="52" t="s">
        <v>2055</v>
      </c>
    </row>
    <row r="98" spans="1:4" ht="18" x14ac:dyDescent="0.2">
      <c r="A98" s="50">
        <v>83</v>
      </c>
      <c r="B98" s="52" t="s">
        <v>2053</v>
      </c>
      <c r="C98" s="52" t="s">
        <v>2056</v>
      </c>
      <c r="D98" s="52" t="s">
        <v>2057</v>
      </c>
    </row>
    <row r="99" spans="1:4" ht="18" x14ac:dyDescent="0.2">
      <c r="A99" s="50">
        <v>84</v>
      </c>
      <c r="B99" s="52" t="s">
        <v>2053</v>
      </c>
      <c r="C99" s="52" t="s">
        <v>918</v>
      </c>
      <c r="D99" s="52" t="s">
        <v>2058</v>
      </c>
    </row>
    <row r="100" spans="1:4" ht="18" x14ac:dyDescent="0.2">
      <c r="A100" s="50">
        <v>85</v>
      </c>
      <c r="B100" s="52" t="s">
        <v>2053</v>
      </c>
      <c r="C100" s="52" t="s">
        <v>2059</v>
      </c>
      <c r="D100" s="52" t="s">
        <v>3533</v>
      </c>
    </row>
    <row r="101" spans="1:4" ht="18" x14ac:dyDescent="0.2">
      <c r="A101" s="50">
        <v>86</v>
      </c>
      <c r="B101" s="52" t="s">
        <v>2053</v>
      </c>
      <c r="C101" s="52" t="s">
        <v>1204</v>
      </c>
      <c r="D101" s="52" t="s">
        <v>2060</v>
      </c>
    </row>
    <row r="102" spans="1:4" ht="18" x14ac:dyDescent="0.2">
      <c r="A102" s="50">
        <v>87</v>
      </c>
      <c r="B102" s="52" t="s">
        <v>2053</v>
      </c>
      <c r="C102" s="52" t="s">
        <v>1204</v>
      </c>
      <c r="D102" s="52" t="s">
        <v>2060</v>
      </c>
    </row>
    <row r="103" spans="1:4" ht="18" x14ac:dyDescent="0.2">
      <c r="A103" s="50">
        <v>88</v>
      </c>
      <c r="B103" s="52" t="s">
        <v>2053</v>
      </c>
      <c r="C103" s="52" t="s">
        <v>700</v>
      </c>
      <c r="D103" s="52" t="s">
        <v>2061</v>
      </c>
    </row>
    <row r="104" spans="1:4" ht="18" x14ac:dyDescent="0.2">
      <c r="A104" s="50">
        <v>89</v>
      </c>
      <c r="B104" s="52" t="s">
        <v>2053</v>
      </c>
      <c r="C104" s="52" t="s">
        <v>200</v>
      </c>
      <c r="D104" s="52" t="s">
        <v>2055</v>
      </c>
    </row>
    <row r="105" spans="1:4" ht="18" x14ac:dyDescent="0.2">
      <c r="A105" s="50">
        <v>90</v>
      </c>
      <c r="B105" s="52" t="s">
        <v>2053</v>
      </c>
      <c r="C105" s="52" t="s">
        <v>200</v>
      </c>
      <c r="D105" s="52" t="s">
        <v>2055</v>
      </c>
    </row>
    <row r="106" spans="1:4" ht="18" x14ac:dyDescent="0.2">
      <c r="A106" s="50">
        <v>91</v>
      </c>
      <c r="B106" s="52" t="s">
        <v>2064</v>
      </c>
      <c r="C106" s="52" t="s">
        <v>2062</v>
      </c>
      <c r="D106" s="52" t="s">
        <v>2063</v>
      </c>
    </row>
    <row r="107" spans="1:4" ht="18" x14ac:dyDescent="0.2">
      <c r="A107" s="50">
        <v>92</v>
      </c>
      <c r="B107" s="52" t="s">
        <v>2064</v>
      </c>
      <c r="C107" s="52" t="s">
        <v>218</v>
      </c>
      <c r="D107" s="52" t="s">
        <v>2065</v>
      </c>
    </row>
    <row r="108" spans="1:4" ht="18" x14ac:dyDescent="0.2">
      <c r="A108" s="50">
        <v>93</v>
      </c>
      <c r="B108" s="52" t="s">
        <v>2064</v>
      </c>
      <c r="C108" s="52" t="s">
        <v>218</v>
      </c>
      <c r="D108" s="52" t="s">
        <v>2065</v>
      </c>
    </row>
    <row r="109" spans="1:4" ht="18" x14ac:dyDescent="0.2">
      <c r="A109" s="50">
        <v>94</v>
      </c>
      <c r="B109" s="52" t="s">
        <v>2067</v>
      </c>
      <c r="C109" s="52" t="s">
        <v>218</v>
      </c>
      <c r="D109" s="52" t="s">
        <v>2066</v>
      </c>
    </row>
    <row r="110" spans="1:4" ht="18" x14ac:dyDescent="0.2">
      <c r="A110" s="50">
        <v>95</v>
      </c>
      <c r="B110" s="52" t="s">
        <v>2067</v>
      </c>
      <c r="C110" s="52" t="s">
        <v>218</v>
      </c>
      <c r="D110" s="52" t="s">
        <v>2068</v>
      </c>
    </row>
    <row r="111" spans="1:4" ht="18" x14ac:dyDescent="0.2">
      <c r="A111" s="50">
        <v>96</v>
      </c>
      <c r="B111" s="52" t="s">
        <v>2067</v>
      </c>
      <c r="C111" s="52" t="s">
        <v>218</v>
      </c>
      <c r="D111" s="52" t="s">
        <v>2069</v>
      </c>
    </row>
    <row r="112" spans="1:4" ht="18" x14ac:dyDescent="0.2">
      <c r="A112" s="50">
        <v>97</v>
      </c>
      <c r="B112" s="52" t="s">
        <v>2070</v>
      </c>
      <c r="C112" s="52" t="s">
        <v>756</v>
      </c>
      <c r="D112" s="52" t="s">
        <v>2071</v>
      </c>
    </row>
    <row r="113" spans="1:4" ht="18" x14ac:dyDescent="0.2">
      <c r="A113" s="50">
        <v>98</v>
      </c>
      <c r="B113" s="52" t="s">
        <v>2070</v>
      </c>
      <c r="C113" s="52" t="s">
        <v>957</v>
      </c>
      <c r="D113" s="52" t="s">
        <v>2072</v>
      </c>
    </row>
    <row r="114" spans="1:4" ht="18" x14ac:dyDescent="0.2">
      <c r="A114" s="50">
        <v>99</v>
      </c>
      <c r="B114" s="52" t="s">
        <v>2070</v>
      </c>
      <c r="C114" s="52" t="s">
        <v>2073</v>
      </c>
      <c r="D114" s="52" t="s">
        <v>2074</v>
      </c>
    </row>
    <row r="115" spans="1:4" x14ac:dyDescent="0.2">
      <c r="A115" s="50">
        <v>100</v>
      </c>
      <c r="B115" s="52" t="s">
        <v>2075</v>
      </c>
      <c r="C115" s="52" t="s">
        <v>1929</v>
      </c>
      <c r="D115" s="52" t="s">
        <v>2076</v>
      </c>
    </row>
    <row r="116" spans="1:4" ht="18" x14ac:dyDescent="0.2">
      <c r="A116" s="50">
        <v>101</v>
      </c>
      <c r="B116" s="52" t="s">
        <v>2077</v>
      </c>
      <c r="C116" s="52" t="s">
        <v>2078</v>
      </c>
      <c r="D116" s="52" t="s">
        <v>2078</v>
      </c>
    </row>
    <row r="156" spans="1:3" x14ac:dyDescent="0.2">
      <c r="A156" s="6" t="s">
        <v>3</v>
      </c>
      <c r="B156" s="8" t="s">
        <v>5</v>
      </c>
      <c r="C156" s="2"/>
    </row>
    <row r="157" spans="1:3" x14ac:dyDescent="0.2">
      <c r="A157" s="3"/>
      <c r="B157" s="3"/>
      <c r="C157" s="2"/>
    </row>
    <row r="158" spans="1:3" x14ac:dyDescent="0.2">
      <c r="A158" s="6" t="s">
        <v>4</v>
      </c>
      <c r="B158" s="8" t="s">
        <v>6</v>
      </c>
      <c r="C158" s="2"/>
    </row>
    <row r="159" spans="1:3" x14ac:dyDescent="0.2">
      <c r="A159" s="3"/>
      <c r="B159" s="3"/>
      <c r="C159" s="2"/>
    </row>
    <row r="160" spans="1:3" x14ac:dyDescent="0.2">
      <c r="A160" s="6" t="s">
        <v>13</v>
      </c>
      <c r="B160" s="3"/>
      <c r="C160" s="2"/>
    </row>
  </sheetData>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41 E46:F78 E42:F45" name="Rango1_35"/>
    <protectedRange sqref="E79:F79" name="Rango1_36"/>
    <protectedRange sqref="E80:F80" name="Rango1_37"/>
    <protectedRange sqref="E81:F81" name="Rango1_38"/>
    <protectedRange sqref="E82:F82" name="Rango1_39"/>
    <protectedRange sqref="B17 D17" name="Rango1_1_1"/>
    <protectedRange sqref="B18 D18" name="Rango1_2_1"/>
    <protectedRange sqref="B19:D19 B20:B24 B27" name="Rango1_3_1"/>
    <protectedRange sqref="D20" name="Rango1_4_1"/>
    <protectedRange sqref="D21" name="Rango1_5_1"/>
    <protectedRange sqref="D22" name="Rango1_6_1"/>
    <protectedRange sqref="D23" name="Rango1_7_1"/>
    <protectedRange sqref="D24" name="Rango1_8_1"/>
    <protectedRange sqref="B25:B26 D25:D26" name="Rango1_9_1"/>
    <protectedRange sqref="C16" name="Rango1_12_1"/>
    <protectedRange sqref="C17:C18 C20:C23" name="Rango1_13_1"/>
    <protectedRange sqref="C24" name="Rango1_18_1"/>
    <protectedRange sqref="C25:C26" name="Rango1_19_1"/>
    <protectedRange sqref="D27" name="Rango1_21_1"/>
    <protectedRange sqref="D28:D29" name="Rango1_22_1"/>
    <protectedRange sqref="D30" name="Rango1_24_1"/>
    <protectedRange sqref="D31" name="Rango1_25_1"/>
    <protectedRange sqref="D32" name="Rango1_26_1"/>
    <protectedRange sqref="D33" name="Rango1_27_1"/>
    <protectedRange sqref="D34:D35" name="Rango1_28_1"/>
    <protectedRange sqref="D36" name="Rango1_30_1"/>
    <protectedRange sqref="D37" name="Rango1_31_1"/>
    <protectedRange sqref="D38" name="Rango1_32_1"/>
    <protectedRange sqref="D39" name="Rango1_33_1"/>
    <protectedRange sqref="D40" name="Rango1_34_1"/>
    <protectedRange sqref="D41 D46:D78" name="Rango1_35_1"/>
    <protectedRange sqref="D79 D42" name="Rango1_36_1"/>
    <protectedRange sqref="D80 D43" name="Rango1_37_1"/>
    <protectedRange sqref="D81 D44" name="Rango1_38_1"/>
    <protectedRange sqref="D82 D45" name="Rango1_39_1"/>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04"/>
  <sheetViews>
    <sheetView workbookViewId="0">
      <selection activeCell="D74" sqref="D74"/>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6"/>
      <c r="C9" s="156"/>
      <c r="D9" s="156"/>
      <c r="E9" s="157"/>
    </row>
    <row r="10" spans="1:5" x14ac:dyDescent="0.2">
      <c r="A10" s="154" t="s">
        <v>101</v>
      </c>
      <c r="B10" s="154"/>
      <c r="C10" s="154"/>
      <c r="D10" s="154"/>
      <c r="E10" s="154"/>
    </row>
    <row r="13" spans="1:5" ht="18" x14ac:dyDescent="0.25">
      <c r="A13" s="150" t="s">
        <v>3471</v>
      </c>
      <c r="B13" s="150"/>
      <c r="C13" s="150"/>
      <c r="D13" s="150"/>
    </row>
    <row r="14" spans="1:5" x14ac:dyDescent="0.2">
      <c r="A14" s="11"/>
    </row>
    <row r="15" spans="1:5" ht="25.5" x14ac:dyDescent="0.2">
      <c r="A15" s="5" t="s">
        <v>15</v>
      </c>
      <c r="B15" s="5" t="s">
        <v>16</v>
      </c>
      <c r="C15" s="5" t="s">
        <v>17</v>
      </c>
      <c r="D15" s="29" t="s">
        <v>18</v>
      </c>
    </row>
    <row r="16" spans="1:5" x14ac:dyDescent="0.2">
      <c r="A16" s="51">
        <v>1</v>
      </c>
      <c r="B16" s="23" t="s">
        <v>3472</v>
      </c>
      <c r="C16" s="26" t="s">
        <v>662</v>
      </c>
      <c r="D16" s="23" t="s">
        <v>3473</v>
      </c>
    </row>
    <row r="17" spans="1:4" x14ac:dyDescent="0.2">
      <c r="A17" s="51">
        <v>2</v>
      </c>
      <c r="B17" s="23" t="s">
        <v>3472</v>
      </c>
      <c r="C17" s="27" t="s">
        <v>3474</v>
      </c>
      <c r="D17" s="23" t="s">
        <v>3475</v>
      </c>
    </row>
    <row r="18" spans="1:4" x14ac:dyDescent="0.2">
      <c r="A18" s="51">
        <v>3</v>
      </c>
      <c r="B18" s="23" t="s">
        <v>3472</v>
      </c>
      <c r="C18" s="23" t="s">
        <v>927</v>
      </c>
      <c r="D18" s="23" t="s">
        <v>3476</v>
      </c>
    </row>
    <row r="19" spans="1:4" x14ac:dyDescent="0.2">
      <c r="A19" s="51">
        <v>4</v>
      </c>
      <c r="B19" s="23" t="s">
        <v>3472</v>
      </c>
      <c r="C19" s="24" t="s">
        <v>1797</v>
      </c>
      <c r="D19" s="24" t="s">
        <v>3477</v>
      </c>
    </row>
    <row r="20" spans="1:4" x14ac:dyDescent="0.2">
      <c r="A20" s="51">
        <v>5</v>
      </c>
      <c r="B20" s="23" t="s">
        <v>3472</v>
      </c>
      <c r="C20" s="27" t="s">
        <v>3478</v>
      </c>
      <c r="D20" s="25" t="s">
        <v>3479</v>
      </c>
    </row>
    <row r="21" spans="1:4" x14ac:dyDescent="0.2">
      <c r="A21" s="51">
        <v>6</v>
      </c>
      <c r="B21" s="23" t="s">
        <v>3472</v>
      </c>
      <c r="C21" s="27" t="s">
        <v>1797</v>
      </c>
      <c r="D21" s="23" t="s">
        <v>3480</v>
      </c>
    </row>
    <row r="22" spans="1:4" x14ac:dyDescent="0.2">
      <c r="A22" s="51">
        <v>7</v>
      </c>
      <c r="B22" s="23" t="s">
        <v>3472</v>
      </c>
      <c r="C22" s="28" t="s">
        <v>3481</v>
      </c>
      <c r="D22" s="23" t="s">
        <v>3482</v>
      </c>
    </row>
    <row r="23" spans="1:4" x14ac:dyDescent="0.2">
      <c r="A23" s="51">
        <v>8</v>
      </c>
      <c r="B23" s="23" t="s">
        <v>3472</v>
      </c>
      <c r="C23" s="27" t="s">
        <v>2594</v>
      </c>
      <c r="D23" s="23" t="s">
        <v>3483</v>
      </c>
    </row>
    <row r="24" spans="1:4" x14ac:dyDescent="0.2">
      <c r="A24" s="51">
        <v>9</v>
      </c>
      <c r="B24" s="23" t="s">
        <v>3472</v>
      </c>
      <c r="C24" s="27" t="s">
        <v>3484</v>
      </c>
      <c r="D24" s="25" t="s">
        <v>3485</v>
      </c>
    </row>
    <row r="25" spans="1:4" x14ac:dyDescent="0.2">
      <c r="A25" s="51">
        <v>10</v>
      </c>
      <c r="B25" s="23" t="s">
        <v>3472</v>
      </c>
      <c r="C25" s="27" t="s">
        <v>3486</v>
      </c>
      <c r="D25" s="25" t="s">
        <v>3487</v>
      </c>
    </row>
    <row r="26" spans="1:4" x14ac:dyDescent="0.2">
      <c r="A26" s="51">
        <v>11</v>
      </c>
      <c r="B26" s="23" t="s">
        <v>3472</v>
      </c>
      <c r="C26" s="27" t="s">
        <v>205</v>
      </c>
      <c r="D26" s="25" t="s">
        <v>3488</v>
      </c>
    </row>
    <row r="27" spans="1:4" x14ac:dyDescent="0.2">
      <c r="A27" s="51">
        <v>12</v>
      </c>
      <c r="B27" s="65" t="s">
        <v>3472</v>
      </c>
      <c r="C27" s="52" t="s">
        <v>3489</v>
      </c>
      <c r="D27" s="25" t="s">
        <v>3490</v>
      </c>
    </row>
    <row r="28" spans="1:4" x14ac:dyDescent="0.2">
      <c r="A28" s="51">
        <v>13</v>
      </c>
      <c r="B28" s="52" t="s">
        <v>3491</v>
      </c>
      <c r="C28" s="52" t="s">
        <v>200</v>
      </c>
      <c r="D28" s="25" t="s">
        <v>3492</v>
      </c>
    </row>
    <row r="29" spans="1:4" x14ac:dyDescent="0.2">
      <c r="A29" s="51">
        <v>14</v>
      </c>
      <c r="B29" s="52" t="s">
        <v>3493</v>
      </c>
      <c r="C29" s="52" t="s">
        <v>918</v>
      </c>
      <c r="D29" s="25" t="s">
        <v>3494</v>
      </c>
    </row>
    <row r="30" spans="1:4" x14ac:dyDescent="0.2">
      <c r="A30" s="51">
        <v>15</v>
      </c>
      <c r="B30" s="52" t="s">
        <v>3493</v>
      </c>
      <c r="C30" s="52" t="s">
        <v>700</v>
      </c>
      <c r="D30" s="25" t="s">
        <v>3495</v>
      </c>
    </row>
    <row r="31" spans="1:4" x14ac:dyDescent="0.2">
      <c r="A31" s="51">
        <v>16</v>
      </c>
      <c r="B31" s="52" t="s">
        <v>3493</v>
      </c>
      <c r="C31" s="52" t="s">
        <v>700</v>
      </c>
      <c r="D31" s="25" t="s">
        <v>3496</v>
      </c>
    </row>
    <row r="32" spans="1:4" x14ac:dyDescent="0.2">
      <c r="A32" s="51">
        <v>17</v>
      </c>
      <c r="B32" s="52" t="s">
        <v>3493</v>
      </c>
      <c r="C32" s="52" t="s">
        <v>918</v>
      </c>
      <c r="D32" s="25" t="s">
        <v>3497</v>
      </c>
    </row>
    <row r="33" spans="1:4" x14ac:dyDescent="0.2">
      <c r="A33" s="51">
        <v>18</v>
      </c>
      <c r="B33" s="52" t="s">
        <v>3472</v>
      </c>
      <c r="C33" s="52" t="s">
        <v>672</v>
      </c>
      <c r="D33" s="25" t="s">
        <v>3498</v>
      </c>
    </row>
    <row r="34" spans="1:4" x14ac:dyDescent="0.2">
      <c r="A34" s="51">
        <v>19</v>
      </c>
      <c r="B34" s="52" t="s">
        <v>3472</v>
      </c>
      <c r="C34" s="52" t="s">
        <v>230</v>
      </c>
      <c r="D34" s="25" t="s">
        <v>3499</v>
      </c>
    </row>
    <row r="35" spans="1:4" x14ac:dyDescent="0.2">
      <c r="A35" s="51">
        <v>20</v>
      </c>
      <c r="B35" s="52" t="s">
        <v>3472</v>
      </c>
      <c r="C35" s="52" t="s">
        <v>672</v>
      </c>
      <c r="D35" s="25" t="s">
        <v>3498</v>
      </c>
    </row>
    <row r="36" spans="1:4" x14ac:dyDescent="0.2">
      <c r="A36" s="51">
        <v>21</v>
      </c>
      <c r="B36" s="52" t="s">
        <v>3472</v>
      </c>
      <c r="C36" s="52" t="s">
        <v>3500</v>
      </c>
      <c r="D36" s="25" t="s">
        <v>3501</v>
      </c>
    </row>
    <row r="37" spans="1:4" x14ac:dyDescent="0.2">
      <c r="A37" s="51">
        <v>22</v>
      </c>
      <c r="B37" s="52" t="s">
        <v>3472</v>
      </c>
      <c r="C37" s="52" t="s">
        <v>983</v>
      </c>
      <c r="D37" s="25" t="s">
        <v>3502</v>
      </c>
    </row>
    <row r="38" spans="1:4" x14ac:dyDescent="0.2">
      <c r="A38" s="51">
        <v>23</v>
      </c>
      <c r="B38" s="52" t="s">
        <v>3472</v>
      </c>
      <c r="C38" s="52" t="s">
        <v>218</v>
      </c>
      <c r="D38" s="25" t="s">
        <v>3503</v>
      </c>
    </row>
    <row r="39" spans="1:4" x14ac:dyDescent="0.2">
      <c r="A39" s="51">
        <v>24</v>
      </c>
      <c r="B39" s="52" t="s">
        <v>3472</v>
      </c>
      <c r="C39" s="52" t="s">
        <v>3504</v>
      </c>
      <c r="D39" s="25" t="s">
        <v>3505</v>
      </c>
    </row>
    <row r="40" spans="1:4" x14ac:dyDescent="0.2">
      <c r="A40" s="51">
        <v>25</v>
      </c>
      <c r="B40" s="52" t="s">
        <v>3472</v>
      </c>
      <c r="C40" s="52" t="s">
        <v>3506</v>
      </c>
      <c r="D40" s="30" t="s">
        <v>3507</v>
      </c>
    </row>
    <row r="41" spans="1:4" x14ac:dyDescent="0.2">
      <c r="A41" s="51">
        <v>26</v>
      </c>
      <c r="B41" s="52" t="s">
        <v>3472</v>
      </c>
      <c r="C41" s="52" t="s">
        <v>3508</v>
      </c>
      <c r="D41" s="25" t="s">
        <v>3509</v>
      </c>
    </row>
    <row r="42" spans="1:4" x14ac:dyDescent="0.2">
      <c r="A42" s="51">
        <v>27</v>
      </c>
      <c r="B42" s="52" t="s">
        <v>3472</v>
      </c>
      <c r="C42" s="52" t="s">
        <v>3508</v>
      </c>
      <c r="D42" s="25" t="s">
        <v>3509</v>
      </c>
    </row>
    <row r="43" spans="1:4" x14ac:dyDescent="0.2">
      <c r="A43" s="51">
        <v>28</v>
      </c>
      <c r="B43" s="52" t="s">
        <v>3472</v>
      </c>
      <c r="C43" s="52" t="s">
        <v>212</v>
      </c>
      <c r="D43" s="25" t="s">
        <v>3510</v>
      </c>
    </row>
    <row r="44" spans="1:4" x14ac:dyDescent="0.2">
      <c r="A44" s="51">
        <v>29</v>
      </c>
      <c r="B44" s="52" t="s">
        <v>3472</v>
      </c>
      <c r="C44" s="52" t="s">
        <v>2565</v>
      </c>
      <c r="D44" s="25" t="s">
        <v>3511</v>
      </c>
    </row>
    <row r="45" spans="1:4" x14ac:dyDescent="0.2">
      <c r="A45" s="51">
        <v>30</v>
      </c>
      <c r="B45" s="52" t="s">
        <v>3472</v>
      </c>
      <c r="C45" s="52" t="s">
        <v>2565</v>
      </c>
      <c r="D45" s="25" t="s">
        <v>2565</v>
      </c>
    </row>
    <row r="46" spans="1:4" x14ac:dyDescent="0.2">
      <c r="A46" s="51">
        <v>31</v>
      </c>
      <c r="B46" s="52" t="s">
        <v>3472</v>
      </c>
      <c r="C46" s="52" t="s">
        <v>2565</v>
      </c>
      <c r="D46" s="25" t="s">
        <v>2565</v>
      </c>
    </row>
    <row r="47" spans="1:4" x14ac:dyDescent="0.2">
      <c r="A47" s="51">
        <v>32</v>
      </c>
      <c r="B47" s="52" t="s">
        <v>3472</v>
      </c>
      <c r="C47" s="52" t="s">
        <v>3512</v>
      </c>
      <c r="D47" s="25" t="s">
        <v>3513</v>
      </c>
    </row>
    <row r="48" spans="1:4" x14ac:dyDescent="0.2">
      <c r="A48" s="51">
        <v>33</v>
      </c>
      <c r="B48" s="52" t="s">
        <v>3472</v>
      </c>
      <c r="C48" s="52" t="s">
        <v>1389</v>
      </c>
      <c r="D48" s="25" t="s">
        <v>3514</v>
      </c>
    </row>
    <row r="49" spans="1:4" x14ac:dyDescent="0.2">
      <c r="A49" s="51">
        <v>34</v>
      </c>
      <c r="B49" s="52" t="s">
        <v>3472</v>
      </c>
      <c r="C49" s="52" t="s">
        <v>3515</v>
      </c>
      <c r="D49" s="25" t="s">
        <v>3516</v>
      </c>
    </row>
    <row r="50" spans="1:4" x14ac:dyDescent="0.2">
      <c r="A50" s="51">
        <v>35</v>
      </c>
      <c r="B50" s="52" t="s">
        <v>3472</v>
      </c>
      <c r="C50" s="52" t="s">
        <v>2565</v>
      </c>
      <c r="D50" s="25" t="s">
        <v>2565</v>
      </c>
    </row>
    <row r="51" spans="1:4" x14ac:dyDescent="0.2">
      <c r="A51" s="51">
        <v>36</v>
      </c>
      <c r="B51" s="52" t="s">
        <v>3472</v>
      </c>
      <c r="C51" s="52" t="s">
        <v>3517</v>
      </c>
      <c r="D51" s="25" t="s">
        <v>3518</v>
      </c>
    </row>
    <row r="52" spans="1:4" x14ac:dyDescent="0.2">
      <c r="A52" s="51">
        <v>37</v>
      </c>
      <c r="B52" s="52" t="s">
        <v>3472</v>
      </c>
      <c r="C52" s="52" t="s">
        <v>2565</v>
      </c>
      <c r="D52" s="25" t="s">
        <v>2565</v>
      </c>
    </row>
    <row r="53" spans="1:4" x14ac:dyDescent="0.2">
      <c r="A53" s="51">
        <v>38</v>
      </c>
      <c r="B53" s="52" t="s">
        <v>3472</v>
      </c>
      <c r="C53" s="52" t="s">
        <v>3519</v>
      </c>
      <c r="D53" s="25" t="s">
        <v>3520</v>
      </c>
    </row>
    <row r="54" spans="1:4" x14ac:dyDescent="0.2">
      <c r="A54" s="51">
        <v>39</v>
      </c>
      <c r="B54" s="52" t="s">
        <v>3472</v>
      </c>
      <c r="C54" s="52" t="s">
        <v>3521</v>
      </c>
      <c r="D54" s="25" t="s">
        <v>3485</v>
      </c>
    </row>
    <row r="55" spans="1:4" x14ac:dyDescent="0.2">
      <c r="A55" s="51">
        <v>40</v>
      </c>
      <c r="B55" s="52" t="s">
        <v>3472</v>
      </c>
      <c r="C55" s="52" t="s">
        <v>1425</v>
      </c>
      <c r="D55" s="25" t="s">
        <v>3522</v>
      </c>
    </row>
    <row r="56" spans="1:4" x14ac:dyDescent="0.2">
      <c r="A56" s="51">
        <v>41</v>
      </c>
      <c r="B56" s="52" t="s">
        <v>3472</v>
      </c>
      <c r="C56" s="52" t="s">
        <v>3523</v>
      </c>
      <c r="D56" s="25" t="s">
        <v>3524</v>
      </c>
    </row>
    <row r="57" spans="1:4" x14ac:dyDescent="0.2">
      <c r="A57" s="51">
        <v>42</v>
      </c>
      <c r="B57" s="52" t="s">
        <v>3472</v>
      </c>
      <c r="C57" s="52" t="s">
        <v>1381</v>
      </c>
      <c r="D57" s="25" t="s">
        <v>3525</v>
      </c>
    </row>
    <row r="58" spans="1:4" x14ac:dyDescent="0.2">
      <c r="A58" s="51">
        <v>43</v>
      </c>
      <c r="B58" s="52" t="s">
        <v>3472</v>
      </c>
      <c r="C58" s="52" t="s">
        <v>3526</v>
      </c>
      <c r="D58" s="25" t="s">
        <v>3527</v>
      </c>
    </row>
    <row r="59" spans="1:4" x14ac:dyDescent="0.2">
      <c r="A59" s="51">
        <v>44</v>
      </c>
      <c r="B59" s="52" t="s">
        <v>3472</v>
      </c>
      <c r="C59" s="52" t="s">
        <v>193</v>
      </c>
      <c r="D59" s="25" t="s">
        <v>3528</v>
      </c>
    </row>
    <row r="60" spans="1:4" x14ac:dyDescent="0.2">
      <c r="A60" s="51">
        <v>45</v>
      </c>
      <c r="B60" s="52" t="s">
        <v>3472</v>
      </c>
      <c r="C60" s="52" t="s">
        <v>3529</v>
      </c>
      <c r="D60" s="25" t="s">
        <v>3530</v>
      </c>
    </row>
    <row r="100" spans="1:3" x14ac:dyDescent="0.2">
      <c r="A100" s="121" t="s">
        <v>3</v>
      </c>
      <c r="B100" s="8" t="s">
        <v>5</v>
      </c>
      <c r="C100" s="2"/>
    </row>
    <row r="101" spans="1:3" x14ac:dyDescent="0.2">
      <c r="A101" s="3"/>
      <c r="B101" s="3"/>
      <c r="C101" s="2"/>
    </row>
    <row r="102" spans="1:3" x14ac:dyDescent="0.2">
      <c r="A102" s="121" t="s">
        <v>4</v>
      </c>
      <c r="B102" s="8" t="s">
        <v>6</v>
      </c>
      <c r="C102" s="2"/>
    </row>
    <row r="103" spans="1:3" x14ac:dyDescent="0.2">
      <c r="A103" s="3"/>
      <c r="B103" s="3"/>
      <c r="C103" s="2"/>
    </row>
    <row r="104" spans="1:3" x14ac:dyDescent="0.2">
      <c r="A104" s="121" t="s">
        <v>13</v>
      </c>
      <c r="B104" s="3"/>
      <c r="C104" s="2"/>
    </row>
  </sheetData>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60" name="Rango1_35"/>
    <protectedRange sqref="D17 B17:B27" name="Rango1_1"/>
    <protectedRange sqref="D18" name="Rango1_2"/>
    <protectedRange sqref="C19:D19" name="Rango1_3"/>
    <protectedRange sqref="D20" name="Rango1_4"/>
    <protectedRange sqref="D21" name="Rango1_5"/>
    <protectedRange sqref="D22" name="Rango1_6"/>
    <protectedRange sqref="D23" name="Rango1_7"/>
    <protectedRange sqref="D24" name="Rango1_8"/>
    <protectedRange sqref="D25" name="Rango1_9"/>
    <protectedRange sqref="D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D27" name="Rango1_21_2"/>
    <protectedRange sqref="D28" name="Rango1_22_2"/>
    <protectedRange sqref="D29" name="Rango1_23_1_1"/>
    <protectedRange sqref="D30" name="Rango1_24_2_1"/>
    <protectedRange sqref="D31" name="Rango1_25_2_1"/>
    <protectedRange sqref="D32" name="Rango1_26_2_1"/>
    <protectedRange sqref="D33" name="Rango1_27_2_1"/>
    <protectedRange sqref="D34" name="Rango1_28_2_1"/>
    <protectedRange sqref="D35" name="Rango1_29_1_1"/>
    <protectedRange sqref="D36" name="Rango1_30_2_1"/>
    <protectedRange sqref="D37" name="Rango1_31_2_1"/>
    <protectedRange sqref="D38" name="Rango1_32_2_1"/>
    <protectedRange sqref="D39" name="Rango1_33_2_1"/>
    <protectedRange sqref="D40" name="Rango1_34_2_1"/>
    <protectedRange sqref="D41:D42 D46:D60" name="Rango1_35_2_1"/>
    <protectedRange sqref="D43" name="Rango1_37_2"/>
    <protectedRange sqref="D44" name="Rango1_38_2"/>
    <protectedRange sqref="D45" name="Rango1_39_2"/>
  </protectedRanges>
  <mergeCells count="4">
    <mergeCell ref="A8:E8"/>
    <mergeCell ref="A9:E9"/>
    <mergeCell ref="A10:E10"/>
    <mergeCell ref="A13: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6:E153"/>
  <sheetViews>
    <sheetView topLeftCell="A33" zoomScale="110" zoomScaleNormal="110" workbookViewId="0">
      <selection activeCell="A39" sqref="A39:IV45"/>
    </sheetView>
  </sheetViews>
  <sheetFormatPr baseColWidth="10" defaultRowHeight="12.75" x14ac:dyDescent="0.2"/>
  <cols>
    <col min="1" max="1" width="11.85546875" customWidth="1"/>
    <col min="2" max="2" width="48.140625" customWidth="1"/>
    <col min="3" max="3" width="50.85546875" customWidth="1"/>
    <col min="4" max="4" width="36.42578125" customWidth="1"/>
    <col min="5" max="5" width="12.42578125" hidden="1" customWidth="1"/>
  </cols>
  <sheetData>
    <row r="6" spans="1:5" x14ac:dyDescent="0.2">
      <c r="A6" s="149"/>
      <c r="B6" s="149"/>
      <c r="C6" s="149"/>
      <c r="D6" s="149"/>
      <c r="E6" s="149"/>
    </row>
    <row r="7" spans="1:5" ht="14.25" x14ac:dyDescent="0.2">
      <c r="A7" s="146" t="s">
        <v>8</v>
      </c>
      <c r="B7" s="146"/>
      <c r="C7" s="146"/>
      <c r="D7" s="146"/>
      <c r="E7" s="146"/>
    </row>
    <row r="8" spans="1:5" ht="14.25" x14ac:dyDescent="0.2">
      <c r="A8" s="146" t="s">
        <v>9</v>
      </c>
      <c r="B8" s="146"/>
      <c r="C8" s="146"/>
      <c r="D8" s="146"/>
      <c r="E8" s="146"/>
    </row>
    <row r="10" spans="1:5" ht="18" x14ac:dyDescent="0.25">
      <c r="A10" s="150" t="s">
        <v>103</v>
      </c>
      <c r="B10" s="150"/>
      <c r="C10" s="150"/>
      <c r="D10" s="150"/>
    </row>
    <row r="11" spans="1:5" x14ac:dyDescent="0.2">
      <c r="A11" s="11"/>
    </row>
    <row r="12" spans="1:5" ht="38.25" x14ac:dyDescent="0.2">
      <c r="A12" s="5" t="s">
        <v>15</v>
      </c>
      <c r="B12" s="5" t="s">
        <v>16</v>
      </c>
      <c r="C12" s="5" t="s">
        <v>17</v>
      </c>
      <c r="D12" s="29" t="s">
        <v>18</v>
      </c>
    </row>
    <row r="13" spans="1:5" ht="25.5" x14ac:dyDescent="0.2">
      <c r="A13" s="40">
        <v>1</v>
      </c>
      <c r="B13" s="31" t="s">
        <v>189</v>
      </c>
      <c r="C13" s="129" t="s">
        <v>2885</v>
      </c>
      <c r="D13" s="33" t="s">
        <v>121</v>
      </c>
    </row>
    <row r="14" spans="1:5" ht="25.5" x14ac:dyDescent="0.2">
      <c r="A14" s="40">
        <v>2</v>
      </c>
      <c r="B14" s="31" t="s">
        <v>185</v>
      </c>
      <c r="C14" s="32" t="s">
        <v>122</v>
      </c>
      <c r="D14" s="33" t="s">
        <v>123</v>
      </c>
    </row>
    <row r="15" spans="1:5" ht="25.5" x14ac:dyDescent="0.2">
      <c r="A15" s="40">
        <v>3</v>
      </c>
      <c r="B15" s="31" t="s">
        <v>186</v>
      </c>
      <c r="C15" s="31" t="s">
        <v>124</v>
      </c>
      <c r="D15" s="33" t="s">
        <v>125</v>
      </c>
    </row>
    <row r="16" spans="1:5" ht="25.5" x14ac:dyDescent="0.2">
      <c r="A16" s="40">
        <v>4</v>
      </c>
      <c r="B16" s="34" t="s">
        <v>187</v>
      </c>
      <c r="C16" s="34" t="s">
        <v>2884</v>
      </c>
      <c r="D16" s="35" t="s">
        <v>126</v>
      </c>
    </row>
    <row r="17" spans="1:4" ht="25.5" x14ac:dyDescent="0.2">
      <c r="A17" s="40">
        <v>5</v>
      </c>
      <c r="B17" s="36" t="s">
        <v>188</v>
      </c>
      <c r="C17" s="32" t="s">
        <v>127</v>
      </c>
      <c r="D17" s="37" t="s">
        <v>128</v>
      </c>
    </row>
    <row r="18" spans="1:4" ht="25.5" x14ac:dyDescent="0.2">
      <c r="A18" s="40">
        <v>6</v>
      </c>
      <c r="B18" s="31" t="s">
        <v>129</v>
      </c>
      <c r="C18" s="32" t="s">
        <v>130</v>
      </c>
      <c r="D18" s="33" t="s">
        <v>131</v>
      </c>
    </row>
    <row r="19" spans="1:4" ht="25.5" x14ac:dyDescent="0.2">
      <c r="A19" s="40">
        <v>7</v>
      </c>
      <c r="B19" s="31" t="s">
        <v>132</v>
      </c>
      <c r="C19" s="38" t="s">
        <v>133</v>
      </c>
      <c r="D19" s="33" t="s">
        <v>134</v>
      </c>
    </row>
    <row r="20" spans="1:4" x14ac:dyDescent="0.2">
      <c r="A20" s="40">
        <v>8</v>
      </c>
      <c r="B20" s="33" t="s">
        <v>135</v>
      </c>
      <c r="C20" s="32"/>
      <c r="D20" s="33"/>
    </row>
    <row r="21" spans="1:4" ht="38.25" x14ac:dyDescent="0.2">
      <c r="A21" s="40">
        <v>9</v>
      </c>
      <c r="B21" s="36" t="s">
        <v>136</v>
      </c>
      <c r="C21" s="32" t="s">
        <v>137</v>
      </c>
      <c r="D21" s="37" t="s">
        <v>138</v>
      </c>
    </row>
    <row r="22" spans="1:4" ht="25.5" x14ac:dyDescent="0.2">
      <c r="A22" s="40">
        <v>10</v>
      </c>
      <c r="B22" s="36" t="s">
        <v>139</v>
      </c>
      <c r="C22" s="41" t="s">
        <v>143</v>
      </c>
      <c r="D22" s="37" t="s">
        <v>144</v>
      </c>
    </row>
    <row r="23" spans="1:4" ht="25.5" x14ac:dyDescent="0.2">
      <c r="A23" s="40">
        <v>11</v>
      </c>
      <c r="B23" s="36" t="s">
        <v>145</v>
      </c>
      <c r="C23" s="32" t="s">
        <v>141</v>
      </c>
      <c r="D23" s="37" t="s">
        <v>142</v>
      </c>
    </row>
    <row r="24" spans="1:4" ht="25.5" x14ac:dyDescent="0.2">
      <c r="A24" s="40">
        <v>12</v>
      </c>
      <c r="B24" s="39" t="s">
        <v>146</v>
      </c>
      <c r="C24" s="39" t="s">
        <v>147</v>
      </c>
      <c r="D24" s="37" t="s">
        <v>140</v>
      </c>
    </row>
    <row r="25" spans="1:4" ht="25.5" x14ac:dyDescent="0.2">
      <c r="A25" s="40">
        <v>13</v>
      </c>
      <c r="B25" s="39" t="s">
        <v>148</v>
      </c>
      <c r="C25" s="39" t="s">
        <v>149</v>
      </c>
      <c r="D25" s="37" t="s">
        <v>150</v>
      </c>
    </row>
    <row r="26" spans="1:4" ht="25.5" x14ac:dyDescent="0.2">
      <c r="A26" s="40">
        <v>14</v>
      </c>
      <c r="B26" s="39" t="s">
        <v>151</v>
      </c>
      <c r="C26" s="39" t="s">
        <v>154</v>
      </c>
      <c r="D26" s="37" t="s">
        <v>155</v>
      </c>
    </row>
    <row r="27" spans="1:4" ht="25.5" x14ac:dyDescent="0.2">
      <c r="A27" s="40">
        <v>15</v>
      </c>
      <c r="B27" s="39" t="s">
        <v>156</v>
      </c>
      <c r="C27" s="39" t="s">
        <v>157</v>
      </c>
      <c r="D27" s="37" t="s">
        <v>158</v>
      </c>
    </row>
    <row r="28" spans="1:4" ht="25.5" x14ac:dyDescent="0.2">
      <c r="A28" s="40">
        <v>16</v>
      </c>
      <c r="B28" s="39" t="s">
        <v>159</v>
      </c>
      <c r="C28" s="39" t="s">
        <v>152</v>
      </c>
      <c r="D28" s="37" t="s">
        <v>153</v>
      </c>
    </row>
    <row r="29" spans="1:4" ht="25.5" x14ac:dyDescent="0.2">
      <c r="A29" s="40">
        <v>17</v>
      </c>
      <c r="B29" s="39" t="s">
        <v>160</v>
      </c>
      <c r="C29" s="39" t="s">
        <v>161</v>
      </c>
      <c r="D29" s="37" t="s">
        <v>162</v>
      </c>
    </row>
    <row r="30" spans="1:4" ht="25.5" x14ac:dyDescent="0.2">
      <c r="A30" s="40">
        <v>18</v>
      </c>
      <c r="B30" s="39" t="s">
        <v>160</v>
      </c>
      <c r="C30" s="39" t="s">
        <v>163</v>
      </c>
      <c r="D30" s="37" t="s">
        <v>164</v>
      </c>
    </row>
    <row r="31" spans="1:4" ht="25.5" x14ac:dyDescent="0.2">
      <c r="A31" s="40">
        <v>19</v>
      </c>
      <c r="B31" s="39" t="s">
        <v>165</v>
      </c>
      <c r="C31" s="39" t="s">
        <v>166</v>
      </c>
      <c r="D31" s="37" t="s">
        <v>167</v>
      </c>
    </row>
    <row r="32" spans="1:4" ht="25.5" x14ac:dyDescent="0.2">
      <c r="A32" s="40">
        <v>20</v>
      </c>
      <c r="B32" s="39" t="s">
        <v>160</v>
      </c>
      <c r="C32" s="39" t="s">
        <v>168</v>
      </c>
      <c r="D32" s="37" t="s">
        <v>169</v>
      </c>
    </row>
    <row r="33" spans="1:4" ht="25.5" x14ac:dyDescent="0.2">
      <c r="A33" s="40">
        <v>21</v>
      </c>
      <c r="B33" s="39" t="s">
        <v>160</v>
      </c>
      <c r="C33" s="39" t="s">
        <v>170</v>
      </c>
      <c r="D33" s="37" t="s">
        <v>171</v>
      </c>
    </row>
    <row r="34" spans="1:4" ht="25.5" x14ac:dyDescent="0.2">
      <c r="A34" s="40">
        <v>22</v>
      </c>
      <c r="B34" s="39" t="s">
        <v>172</v>
      </c>
      <c r="C34" s="39" t="s">
        <v>173</v>
      </c>
      <c r="D34" s="37" t="s">
        <v>174</v>
      </c>
    </row>
    <row r="35" spans="1:4" ht="25.5" x14ac:dyDescent="0.2">
      <c r="A35" s="40">
        <v>23</v>
      </c>
      <c r="B35" s="39" t="s">
        <v>172</v>
      </c>
      <c r="C35" s="39" t="s">
        <v>173</v>
      </c>
      <c r="D35" s="37" t="s">
        <v>175</v>
      </c>
    </row>
    <row r="36" spans="1:4" ht="25.5" x14ac:dyDescent="0.2">
      <c r="A36" s="40">
        <v>24</v>
      </c>
      <c r="B36" s="39" t="s">
        <v>176</v>
      </c>
      <c r="C36" s="39" t="s">
        <v>177</v>
      </c>
      <c r="D36" s="37" t="s">
        <v>178</v>
      </c>
    </row>
    <row r="37" spans="1:4" ht="25.5" x14ac:dyDescent="0.2">
      <c r="A37" s="40">
        <v>25</v>
      </c>
      <c r="B37" s="39" t="s">
        <v>181</v>
      </c>
      <c r="C37" s="39" t="s">
        <v>179</v>
      </c>
      <c r="D37" s="37" t="s">
        <v>180</v>
      </c>
    </row>
    <row r="38" spans="1:4" ht="25.5" x14ac:dyDescent="0.2">
      <c r="A38" s="40">
        <v>26</v>
      </c>
      <c r="B38" s="39" t="s">
        <v>182</v>
      </c>
      <c r="C38" s="39" t="s">
        <v>183</v>
      </c>
      <c r="D38" s="37" t="s">
        <v>184</v>
      </c>
    </row>
    <row r="142" spans="1:4" x14ac:dyDescent="0.2">
      <c r="A142" s="5"/>
      <c r="B142" s="5"/>
      <c r="C142" s="5"/>
      <c r="D142" s="21"/>
    </row>
    <row r="143" spans="1:4" x14ac:dyDescent="0.2">
      <c r="A143" s="5"/>
      <c r="B143" s="5"/>
      <c r="C143" s="5"/>
      <c r="D143" s="21"/>
    </row>
    <row r="144" spans="1:4" x14ac:dyDescent="0.2">
      <c r="A144" s="5"/>
      <c r="B144" s="5"/>
      <c r="C144" s="5"/>
      <c r="D144" s="21"/>
    </row>
    <row r="145" spans="1:4" x14ac:dyDescent="0.2">
      <c r="A145" s="5"/>
      <c r="B145" s="5"/>
      <c r="C145" s="5"/>
      <c r="D145" s="21"/>
    </row>
    <row r="146" spans="1:4" x14ac:dyDescent="0.2">
      <c r="A146" s="5"/>
      <c r="B146" s="5"/>
      <c r="C146" s="5"/>
      <c r="D146" s="21"/>
    </row>
    <row r="149" spans="1:4" x14ac:dyDescent="0.2">
      <c r="A149" s="6" t="s">
        <v>3</v>
      </c>
      <c r="B149" s="8" t="s">
        <v>5</v>
      </c>
      <c r="C149" s="2"/>
    </row>
    <row r="150" spans="1:4" x14ac:dyDescent="0.2">
      <c r="A150" s="3"/>
      <c r="B150" s="3"/>
      <c r="C150" s="2"/>
    </row>
    <row r="151" spans="1:4" x14ac:dyDescent="0.2">
      <c r="A151" s="6" t="s">
        <v>4</v>
      </c>
      <c r="B151" s="8" t="s">
        <v>6</v>
      </c>
      <c r="C151" s="2"/>
    </row>
    <row r="152" spans="1:4" x14ac:dyDescent="0.2">
      <c r="A152" s="3"/>
      <c r="B152" s="3"/>
      <c r="C152" s="2"/>
    </row>
    <row r="153" spans="1:4" x14ac:dyDescent="0.2">
      <c r="A153" s="6" t="s">
        <v>13</v>
      </c>
      <c r="B153" s="3"/>
      <c r="C153" s="2"/>
    </row>
  </sheetData>
  <protectedRanges>
    <protectedRange sqref="B14 D14" name="Rango1_1"/>
    <protectedRange sqref="B15 D15" name="Rango1_2"/>
    <protectedRange sqref="B16:D16" name="Rango1_3"/>
    <protectedRange sqref="B17 D17" name="Rango1_4"/>
    <protectedRange sqref="B18 D18" name="Rango1_5"/>
    <protectedRange sqref="B19 D19" name="Rango1_6"/>
    <protectedRange sqref="B20 D20" name="Rango1_7"/>
    <protectedRange sqref="B21 D21" name="Rango1_8"/>
    <protectedRange sqref="B22 D22:D23" name="Rango1_9"/>
    <protectedRange sqref="B23" name="Rango1_10"/>
    <protectedRange sqref="C13" name="Rango1_12"/>
    <protectedRange sqref="C14" name="Rango1_13"/>
    <protectedRange sqref="C17" name="Rango1_14"/>
    <protectedRange sqref="C18" name="Rango1_15"/>
    <protectedRange sqref="C19" name="Rango1_16"/>
    <protectedRange sqref="C20" name="Rango1_17"/>
    <protectedRange sqref="C21" name="Rango1_18"/>
    <protectedRange sqref="C22:C23" name="Rango1_19"/>
    <protectedRange sqref="D24:E24" name="Rango1_21"/>
    <protectedRange sqref="D25:E25" name="Rango1_22"/>
    <protectedRange sqref="D26:F26" name="Rango1_23"/>
    <protectedRange sqref="D27:F27" name="Rango1_24"/>
    <protectedRange sqref="D28:F28" name="Rango1_25"/>
    <protectedRange sqref="D29:F29" name="Rango1_26"/>
    <protectedRange sqref="D30:F30" name="Rango1_27"/>
    <protectedRange sqref="D31:F31" name="Rango1_28"/>
    <protectedRange sqref="D32:F32" name="Rango1_29"/>
    <protectedRange sqref="D33:F33" name="Rango1_30"/>
    <protectedRange sqref="E39:F60 D34:F38" name="Rango1_31"/>
    <protectedRange sqref="E61:F61" name="Rango1_32"/>
    <protectedRange sqref="E62:F62" name="Rango1_33"/>
    <protectedRange sqref="E63:F63" name="Rango1_34"/>
    <protectedRange sqref="E64:F64" name="Rango1_35"/>
    <protectedRange sqref="E65:F65" name="Rango1_36"/>
    <protectedRange sqref="E66:F66" name="Rango1_37"/>
    <protectedRange sqref="E67:F67" name="Rango1_38"/>
    <protectedRange sqref="E68:F68" name="Rango1_39"/>
  </protectedRanges>
  <mergeCells count="4">
    <mergeCell ref="A6:E6"/>
    <mergeCell ref="A7:E7"/>
    <mergeCell ref="A8:E8"/>
    <mergeCell ref="A10:D10"/>
  </mergeCells>
  <phoneticPr fontId="2" type="noConversion"/>
  <pageMargins left="0.74803149606299213" right="0.74803149606299213" top="0.98425196850393704" bottom="0.98425196850393704" header="0" footer="0"/>
  <pageSetup paperSize="121" scale="10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04"/>
  <sheetViews>
    <sheetView topLeftCell="A49" zoomScale="120" zoomScaleNormal="120" workbookViewId="0">
      <selection activeCell="A64" sqref="A64:IV71"/>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105</v>
      </c>
      <c r="B13" s="150"/>
      <c r="C13" s="150"/>
      <c r="D13" s="150"/>
    </row>
    <row r="14" spans="1:5" x14ac:dyDescent="0.2">
      <c r="A14" s="11"/>
    </row>
    <row r="15" spans="1:5" ht="25.5" x14ac:dyDescent="0.2">
      <c r="A15" s="5" t="s">
        <v>15</v>
      </c>
      <c r="B15" s="5" t="s">
        <v>16</v>
      </c>
      <c r="C15" s="5" t="s">
        <v>17</v>
      </c>
      <c r="D15" s="29" t="s">
        <v>18</v>
      </c>
    </row>
    <row r="16" spans="1:5" ht="18" x14ac:dyDescent="0.2">
      <c r="A16" s="51">
        <v>1</v>
      </c>
      <c r="B16" s="47" t="s">
        <v>372</v>
      </c>
      <c r="C16" s="63" t="s">
        <v>370</v>
      </c>
      <c r="D16" s="23" t="s">
        <v>371</v>
      </c>
    </row>
    <row r="17" spans="1:4" ht="27" x14ac:dyDescent="0.2">
      <c r="A17" s="51">
        <v>2</v>
      </c>
      <c r="B17" s="47" t="s">
        <v>373</v>
      </c>
      <c r="C17" s="64" t="s">
        <v>374</v>
      </c>
      <c r="D17" s="23" t="s">
        <v>375</v>
      </c>
    </row>
    <row r="18" spans="1:4" ht="18" x14ac:dyDescent="0.2">
      <c r="A18" s="51">
        <v>3</v>
      </c>
      <c r="B18" s="47" t="s">
        <v>376</v>
      </c>
      <c r="C18" s="66" t="s">
        <v>3531</v>
      </c>
      <c r="D18" s="23" t="s">
        <v>377</v>
      </c>
    </row>
    <row r="19" spans="1:4" ht="18" x14ac:dyDescent="0.2">
      <c r="A19" s="51">
        <v>4</v>
      </c>
      <c r="B19" s="48" t="s">
        <v>376</v>
      </c>
      <c r="C19" s="66" t="s">
        <v>378</v>
      </c>
      <c r="D19" s="24" t="s">
        <v>379</v>
      </c>
    </row>
    <row r="20" spans="1:4" ht="18" x14ac:dyDescent="0.2">
      <c r="A20" s="51">
        <v>5</v>
      </c>
      <c r="B20" s="49" t="s">
        <v>380</v>
      </c>
      <c r="C20" s="64" t="s">
        <v>381</v>
      </c>
      <c r="D20" s="25" t="s">
        <v>382</v>
      </c>
    </row>
    <row r="21" spans="1:4" ht="18" x14ac:dyDescent="0.2">
      <c r="A21" s="51">
        <v>6</v>
      </c>
      <c r="B21" s="47" t="s">
        <v>383</v>
      </c>
      <c r="C21" s="64" t="s">
        <v>384</v>
      </c>
      <c r="D21" s="23" t="s">
        <v>385</v>
      </c>
    </row>
    <row r="22" spans="1:4" x14ac:dyDescent="0.2">
      <c r="A22" s="51">
        <v>7</v>
      </c>
      <c r="B22" s="23" t="s">
        <v>386</v>
      </c>
      <c r="C22" s="67" t="s">
        <v>775</v>
      </c>
      <c r="D22" s="23" t="s">
        <v>387</v>
      </c>
    </row>
    <row r="23" spans="1:4" x14ac:dyDescent="0.2">
      <c r="A23" s="51">
        <v>8</v>
      </c>
      <c r="B23" s="23" t="s">
        <v>386</v>
      </c>
      <c r="C23" s="64" t="s">
        <v>776</v>
      </c>
      <c r="D23" s="23" t="s">
        <v>388</v>
      </c>
    </row>
    <row r="24" spans="1:4" ht="18" x14ac:dyDescent="0.2">
      <c r="A24" s="51">
        <v>9</v>
      </c>
      <c r="B24" s="49" t="s">
        <v>389</v>
      </c>
      <c r="C24" s="64" t="s">
        <v>390</v>
      </c>
      <c r="D24" s="25" t="s">
        <v>391</v>
      </c>
    </row>
    <row r="25" spans="1:4" ht="18" x14ac:dyDescent="0.2">
      <c r="A25" s="51">
        <v>10</v>
      </c>
      <c r="B25" s="49" t="s">
        <v>396</v>
      </c>
      <c r="C25" s="64" t="s">
        <v>392</v>
      </c>
      <c r="D25" s="25" t="s">
        <v>393</v>
      </c>
    </row>
    <row r="26" spans="1:4" ht="18" x14ac:dyDescent="0.2">
      <c r="A26" s="51">
        <v>11</v>
      </c>
      <c r="B26" s="49" t="s">
        <v>397</v>
      </c>
      <c r="C26" s="64" t="s">
        <v>394</v>
      </c>
      <c r="D26" s="25" t="s">
        <v>395</v>
      </c>
    </row>
    <row r="27" spans="1:4" ht="18" x14ac:dyDescent="0.2">
      <c r="A27" s="51">
        <v>12</v>
      </c>
      <c r="B27" s="52" t="s">
        <v>398</v>
      </c>
      <c r="C27" s="52" t="s">
        <v>399</v>
      </c>
      <c r="D27" s="25" t="s">
        <v>400</v>
      </c>
    </row>
    <row r="28" spans="1:4" ht="18" x14ac:dyDescent="0.2">
      <c r="A28" s="51">
        <v>13</v>
      </c>
      <c r="B28" s="52" t="s">
        <v>401</v>
      </c>
      <c r="C28" s="52" t="s">
        <v>402</v>
      </c>
      <c r="D28" s="25" t="s">
        <v>404</v>
      </c>
    </row>
    <row r="29" spans="1:4" ht="18" x14ac:dyDescent="0.2">
      <c r="A29" s="51">
        <v>14</v>
      </c>
      <c r="B29" s="52" t="s">
        <v>405</v>
      </c>
      <c r="C29" s="52" t="s">
        <v>406</v>
      </c>
      <c r="D29" s="25" t="s">
        <v>403</v>
      </c>
    </row>
    <row r="30" spans="1:4" ht="18" x14ac:dyDescent="0.2">
      <c r="A30" s="51">
        <v>15</v>
      </c>
      <c r="B30" s="52" t="s">
        <v>407</v>
      </c>
      <c r="C30" s="52" t="s">
        <v>408</v>
      </c>
      <c r="D30" s="25" t="s">
        <v>409</v>
      </c>
    </row>
    <row r="31" spans="1:4" ht="18" x14ac:dyDescent="0.2">
      <c r="A31" s="51">
        <v>16</v>
      </c>
      <c r="B31" s="52" t="s">
        <v>407</v>
      </c>
      <c r="C31" s="52" t="s">
        <v>410</v>
      </c>
      <c r="D31" s="131" t="s">
        <v>3541</v>
      </c>
    </row>
    <row r="32" spans="1:4" ht="18" x14ac:dyDescent="0.2">
      <c r="A32" s="51">
        <v>17</v>
      </c>
      <c r="B32" s="52" t="s">
        <v>412</v>
      </c>
      <c r="C32" s="52" t="s">
        <v>411</v>
      </c>
      <c r="D32" s="25" t="s">
        <v>413</v>
      </c>
    </row>
    <row r="33" spans="1:4" ht="18" x14ac:dyDescent="0.2">
      <c r="A33" s="51">
        <v>18</v>
      </c>
      <c r="B33" s="52" t="s">
        <v>414</v>
      </c>
      <c r="C33" s="52" t="s">
        <v>415</v>
      </c>
      <c r="D33" s="25" t="s">
        <v>416</v>
      </c>
    </row>
    <row r="34" spans="1:4" ht="18" x14ac:dyDescent="0.2">
      <c r="A34" s="51">
        <v>19</v>
      </c>
      <c r="B34" s="52" t="s">
        <v>417</v>
      </c>
      <c r="C34" s="52" t="s">
        <v>418</v>
      </c>
      <c r="D34" s="25" t="s">
        <v>419</v>
      </c>
    </row>
    <row r="35" spans="1:4" ht="18" x14ac:dyDescent="0.2">
      <c r="A35" s="51">
        <v>20</v>
      </c>
      <c r="B35" s="52" t="s">
        <v>417</v>
      </c>
      <c r="C35" s="132" t="s">
        <v>3542</v>
      </c>
      <c r="D35" s="25" t="s">
        <v>420</v>
      </c>
    </row>
    <row r="36" spans="1:4" ht="18" x14ac:dyDescent="0.2">
      <c r="A36" s="51">
        <v>21</v>
      </c>
      <c r="B36" s="52" t="s">
        <v>421</v>
      </c>
      <c r="C36" s="52" t="s">
        <v>422</v>
      </c>
      <c r="D36" s="25" t="s">
        <v>423</v>
      </c>
    </row>
    <row r="37" spans="1:4" ht="18" x14ac:dyDescent="0.2">
      <c r="A37" s="51">
        <v>22</v>
      </c>
      <c r="B37" s="52" t="s">
        <v>424</v>
      </c>
      <c r="C37" s="52" t="s">
        <v>3538</v>
      </c>
      <c r="D37" s="30" t="s">
        <v>2887</v>
      </c>
    </row>
    <row r="38" spans="1:4" ht="18" x14ac:dyDescent="0.2">
      <c r="A38" s="51">
        <v>23</v>
      </c>
      <c r="B38" s="52" t="s">
        <v>425</v>
      </c>
      <c r="C38" s="52" t="s">
        <v>777</v>
      </c>
      <c r="D38" s="25" t="s">
        <v>778</v>
      </c>
    </row>
    <row r="39" spans="1:4" ht="18" x14ac:dyDescent="0.2">
      <c r="A39" s="51">
        <v>24</v>
      </c>
      <c r="B39" s="52" t="s">
        <v>779</v>
      </c>
      <c r="C39" s="52" t="s">
        <v>780</v>
      </c>
      <c r="D39" s="25" t="s">
        <v>781</v>
      </c>
    </row>
    <row r="40" spans="1:4" ht="18" x14ac:dyDescent="0.2">
      <c r="A40" s="51">
        <v>25</v>
      </c>
      <c r="B40" s="52" t="s">
        <v>782</v>
      </c>
      <c r="C40" s="52" t="s">
        <v>783</v>
      </c>
      <c r="D40" s="30" t="s">
        <v>784</v>
      </c>
    </row>
    <row r="41" spans="1:4" ht="18" x14ac:dyDescent="0.2">
      <c r="A41" s="51">
        <v>26</v>
      </c>
      <c r="B41" s="52" t="s">
        <v>785</v>
      </c>
      <c r="C41" s="52" t="s">
        <v>786</v>
      </c>
      <c r="D41" s="25" t="s">
        <v>787</v>
      </c>
    </row>
    <row r="42" spans="1:4" ht="18" x14ac:dyDescent="0.2">
      <c r="A42" s="51">
        <v>27</v>
      </c>
      <c r="B42" s="52" t="s">
        <v>788</v>
      </c>
      <c r="C42" s="52" t="s">
        <v>789</v>
      </c>
      <c r="D42" s="30" t="s">
        <v>790</v>
      </c>
    </row>
    <row r="43" spans="1:4" ht="18" x14ac:dyDescent="0.2">
      <c r="A43" s="51">
        <v>28</v>
      </c>
      <c r="B43" s="52" t="s">
        <v>788</v>
      </c>
      <c r="C43" s="52" t="s">
        <v>451</v>
      </c>
      <c r="D43" s="25" t="s">
        <v>791</v>
      </c>
    </row>
    <row r="44" spans="1:4" ht="18" x14ac:dyDescent="0.2">
      <c r="A44" s="51">
        <v>29</v>
      </c>
      <c r="B44" s="52" t="s">
        <v>788</v>
      </c>
      <c r="C44" s="52" t="s">
        <v>792</v>
      </c>
      <c r="D44" s="25" t="s">
        <v>793</v>
      </c>
    </row>
    <row r="45" spans="1:4" ht="18" x14ac:dyDescent="0.2">
      <c r="A45" s="51">
        <v>30</v>
      </c>
      <c r="B45" s="52" t="s">
        <v>788</v>
      </c>
      <c r="C45" s="52" t="s">
        <v>794</v>
      </c>
      <c r="D45" s="25" t="s">
        <v>795</v>
      </c>
    </row>
    <row r="46" spans="1:4" ht="18" x14ac:dyDescent="0.2">
      <c r="A46" s="51">
        <v>31</v>
      </c>
      <c r="B46" s="52" t="s">
        <v>796</v>
      </c>
      <c r="C46" s="52" t="s">
        <v>797</v>
      </c>
      <c r="D46" s="25" t="s">
        <v>798</v>
      </c>
    </row>
    <row r="47" spans="1:4" ht="18" x14ac:dyDescent="0.2">
      <c r="A47" s="51">
        <v>32</v>
      </c>
      <c r="B47" s="52" t="s">
        <v>799</v>
      </c>
      <c r="C47" s="52" t="s">
        <v>800</v>
      </c>
      <c r="D47" s="25" t="s">
        <v>801</v>
      </c>
    </row>
    <row r="48" spans="1:4" ht="18" x14ac:dyDescent="0.2">
      <c r="A48" s="51">
        <v>33</v>
      </c>
      <c r="B48" s="52" t="s">
        <v>802</v>
      </c>
      <c r="C48" s="52" t="s">
        <v>794</v>
      </c>
      <c r="D48" s="25" t="s">
        <v>803</v>
      </c>
    </row>
    <row r="49" spans="1:4" ht="18" x14ac:dyDescent="0.2">
      <c r="A49" s="51">
        <v>34</v>
      </c>
      <c r="B49" s="52" t="s">
        <v>804</v>
      </c>
      <c r="C49" s="52" t="s">
        <v>805</v>
      </c>
      <c r="D49" s="25" t="s">
        <v>806</v>
      </c>
    </row>
    <row r="50" spans="1:4" ht="18" x14ac:dyDescent="0.2">
      <c r="A50" s="51">
        <v>35</v>
      </c>
      <c r="B50" s="52" t="s">
        <v>807</v>
      </c>
      <c r="C50" s="52" t="s">
        <v>463</v>
      </c>
      <c r="D50" s="25" t="s">
        <v>808</v>
      </c>
    </row>
    <row r="51" spans="1:4" ht="18" x14ac:dyDescent="0.2">
      <c r="A51" s="51">
        <v>36</v>
      </c>
      <c r="B51" s="52" t="s">
        <v>809</v>
      </c>
      <c r="C51" s="52" t="s">
        <v>810</v>
      </c>
      <c r="D51" s="25" t="s">
        <v>811</v>
      </c>
    </row>
    <row r="52" spans="1:4" ht="18" x14ac:dyDescent="0.2">
      <c r="A52" s="51">
        <v>37</v>
      </c>
      <c r="B52" s="52" t="s">
        <v>812</v>
      </c>
      <c r="C52" s="52" t="s">
        <v>813</v>
      </c>
      <c r="D52" s="25" t="s">
        <v>814</v>
      </c>
    </row>
    <row r="53" spans="1:4" ht="18" x14ac:dyDescent="0.2">
      <c r="A53" s="51">
        <v>38</v>
      </c>
      <c r="B53" s="52" t="s">
        <v>815</v>
      </c>
      <c r="C53" s="52" t="s">
        <v>816</v>
      </c>
      <c r="D53" s="25" t="s">
        <v>817</v>
      </c>
    </row>
    <row r="54" spans="1:4" ht="18" x14ac:dyDescent="0.2">
      <c r="A54" s="51">
        <v>39</v>
      </c>
      <c r="B54" s="52" t="s">
        <v>818</v>
      </c>
      <c r="C54" s="52" t="s">
        <v>819</v>
      </c>
      <c r="D54" s="25" t="s">
        <v>820</v>
      </c>
    </row>
    <row r="55" spans="1:4" ht="18" x14ac:dyDescent="0.2">
      <c r="A55" s="51">
        <v>40</v>
      </c>
      <c r="B55" s="52" t="s">
        <v>821</v>
      </c>
      <c r="C55" s="52" t="s">
        <v>822</v>
      </c>
      <c r="D55" s="25" t="s">
        <v>823</v>
      </c>
    </row>
    <row r="56" spans="1:4" ht="18" x14ac:dyDescent="0.2">
      <c r="A56" s="51">
        <v>41</v>
      </c>
      <c r="B56" s="52" t="s">
        <v>821</v>
      </c>
      <c r="C56" s="52" t="s">
        <v>824</v>
      </c>
      <c r="D56" s="25" t="s">
        <v>825</v>
      </c>
    </row>
    <row r="57" spans="1:4" ht="18" x14ac:dyDescent="0.2">
      <c r="A57" s="51">
        <v>42</v>
      </c>
      <c r="B57" s="52" t="s">
        <v>425</v>
      </c>
      <c r="C57" s="52" t="s">
        <v>826</v>
      </c>
      <c r="D57" s="25" t="s">
        <v>2886</v>
      </c>
    </row>
    <row r="58" spans="1:4" ht="18" x14ac:dyDescent="0.2">
      <c r="A58" s="51">
        <v>43</v>
      </c>
      <c r="B58" s="52" t="s">
        <v>827</v>
      </c>
      <c r="C58" s="52" t="s">
        <v>828</v>
      </c>
      <c r="D58" s="25" t="s">
        <v>829</v>
      </c>
    </row>
    <row r="59" spans="1:4" ht="18" x14ac:dyDescent="0.2">
      <c r="A59" s="51">
        <v>44</v>
      </c>
      <c r="B59" s="52" t="s">
        <v>830</v>
      </c>
      <c r="C59" s="52" t="s">
        <v>831</v>
      </c>
      <c r="D59" s="25" t="s">
        <v>832</v>
      </c>
    </row>
    <row r="60" spans="1:4" ht="18" x14ac:dyDescent="0.2">
      <c r="A60" s="51">
        <v>45</v>
      </c>
      <c r="B60" s="52" t="s">
        <v>833</v>
      </c>
      <c r="C60" s="52" t="s">
        <v>834</v>
      </c>
      <c r="D60" s="25" t="s">
        <v>835</v>
      </c>
    </row>
    <row r="61" spans="1:4" ht="18" x14ac:dyDescent="0.2">
      <c r="A61" s="51">
        <v>46</v>
      </c>
      <c r="B61" s="52" t="s">
        <v>830</v>
      </c>
      <c r="C61" s="52" t="s">
        <v>836</v>
      </c>
      <c r="D61" s="25" t="s">
        <v>837</v>
      </c>
    </row>
    <row r="62" spans="1:4" ht="18" x14ac:dyDescent="0.2">
      <c r="A62" s="51">
        <v>47</v>
      </c>
      <c r="B62" s="52" t="s">
        <v>815</v>
      </c>
      <c r="C62" s="52" t="s">
        <v>838</v>
      </c>
      <c r="D62" s="25" t="s">
        <v>839</v>
      </c>
    </row>
    <row r="63" spans="1:4" ht="18" x14ac:dyDescent="0.2">
      <c r="A63" s="51">
        <v>48</v>
      </c>
      <c r="B63" s="52" t="s">
        <v>821</v>
      </c>
      <c r="C63" s="52" t="s">
        <v>840</v>
      </c>
      <c r="D63" s="25" t="s">
        <v>841</v>
      </c>
    </row>
    <row r="100" spans="1:3" x14ac:dyDescent="0.2">
      <c r="A100" s="6" t="s">
        <v>3</v>
      </c>
      <c r="B100" s="8" t="s">
        <v>5</v>
      </c>
      <c r="C100" s="2"/>
    </row>
    <row r="101" spans="1:3" x14ac:dyDescent="0.2">
      <c r="A101" s="3"/>
      <c r="B101" s="3"/>
      <c r="C101" s="2"/>
    </row>
    <row r="102" spans="1:3" x14ac:dyDescent="0.2">
      <c r="A102" s="6" t="s">
        <v>4</v>
      </c>
      <c r="B102" s="8" t="s">
        <v>6</v>
      </c>
      <c r="C102" s="2"/>
    </row>
    <row r="103" spans="1:3" x14ac:dyDescent="0.2">
      <c r="A103" s="3"/>
      <c r="B103" s="3"/>
      <c r="C103" s="2"/>
    </row>
    <row r="104" spans="1:3" x14ac:dyDescent="0.2">
      <c r="A104" s="6" t="s">
        <v>13</v>
      </c>
      <c r="B104" s="3"/>
      <c r="C104" s="2"/>
    </row>
  </sheetData>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41 E42:F45 E46:F63" name="Rango1_35"/>
    <protectedRange sqref="D17" name="Rango1_1_1"/>
    <protectedRange sqref="B18 D18" name="Rango1_2_1"/>
    <protectedRange sqref="B19:D19" name="Rango1_3_1"/>
    <protectedRange sqref="B20 D20" name="Rango1_4_1"/>
    <protectedRange sqref="B21 D21" name="Rango1_5_1"/>
    <protectedRange sqref="B22 D22" name="Rango1_6_1"/>
    <protectedRange sqref="B23 D23" name="Rango1_7_1"/>
    <protectedRange sqref="B24 D24" name="Rango1_8_1"/>
    <protectedRange sqref="B25 D25" name="Rango1_9_1"/>
    <protectedRange sqref="B26 D26" name="Rango1_10_1"/>
    <protectedRange sqref="C16" name="Rango1_12_1"/>
    <protectedRange sqref="C17" name="Rango1_13_1"/>
    <protectedRange sqref="C20" name="Rango1_14_1"/>
    <protectedRange sqref="C21" name="Rango1_15_1"/>
    <protectedRange sqref="C22" name="Rango1_16_1"/>
    <protectedRange sqref="C23" name="Rango1_17_1"/>
    <protectedRange sqref="C24" name="Rango1_18_1"/>
    <protectedRange sqref="C25" name="Rango1_19_1"/>
    <protectedRange sqref="C26" name="Rango1_20_1"/>
    <protectedRange sqref="D27" name="Rango1_21_1"/>
    <protectedRange sqref="D28" name="Rango1_22_1"/>
    <protectedRange sqref="D29" name="Rango1_23_1"/>
    <protectedRange sqref="D30" name="Rango1_24_1"/>
    <protectedRange sqref="D31" name="Rango1_25_1"/>
    <protectedRange sqref="D32" name="Rango1_26_1"/>
    <protectedRange sqref="D33" name="Rango1_27_1"/>
    <protectedRange sqref="D34" name="Rango1_28_1"/>
    <protectedRange sqref="D35" name="Rango1_29_1"/>
    <protectedRange sqref="D36" name="Rango1_30_1"/>
    <protectedRange sqref="D37" name="Rango1_31_1"/>
    <protectedRange sqref="D38" name="Rango1_32_1"/>
    <protectedRange sqref="D39" name="Rango1_33_1"/>
    <protectedRange sqref="D40" name="Rango1_34_1"/>
    <protectedRange sqref="D41 D46:D63" name="Rango1_35_1"/>
    <protectedRange sqref="D42" name="Rango1_36_1"/>
    <protectedRange sqref="D43" name="Rango1_37_1"/>
    <protectedRange sqref="D44" name="Rango1_38_1"/>
    <protectedRange sqref="D45" name="Rango1_39_1"/>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19"/>
  <sheetViews>
    <sheetView topLeftCell="A68" workbookViewId="0">
      <selection activeCell="A81" sqref="A81:IV89"/>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110</v>
      </c>
      <c r="B13" s="150"/>
      <c r="C13" s="150"/>
      <c r="D13" s="150"/>
    </row>
    <row r="14" spans="1:5" x14ac:dyDescent="0.2">
      <c r="A14" s="11"/>
    </row>
    <row r="15" spans="1:5" ht="25.5" x14ac:dyDescent="0.2">
      <c r="A15" s="5" t="s">
        <v>15</v>
      </c>
      <c r="B15" s="5" t="s">
        <v>16</v>
      </c>
      <c r="C15" s="5" t="s">
        <v>17</v>
      </c>
      <c r="D15" s="29" t="s">
        <v>18</v>
      </c>
    </row>
    <row r="16" spans="1:5" ht="18" x14ac:dyDescent="0.2">
      <c r="A16" s="22">
        <v>1</v>
      </c>
      <c r="B16" s="47" t="s">
        <v>229</v>
      </c>
      <c r="C16" s="53" t="s">
        <v>230</v>
      </c>
      <c r="D16" s="135" t="s">
        <v>3553</v>
      </c>
    </row>
    <row r="17" spans="1:4" ht="18" x14ac:dyDescent="0.2">
      <c r="A17" s="22">
        <v>2</v>
      </c>
      <c r="B17" s="47" t="s">
        <v>231</v>
      </c>
      <c r="C17" s="53" t="s">
        <v>232</v>
      </c>
      <c r="D17" s="23" t="s">
        <v>233</v>
      </c>
    </row>
    <row r="18" spans="1:4" ht="18" x14ac:dyDescent="0.2">
      <c r="A18" s="22">
        <v>3</v>
      </c>
      <c r="B18" s="47" t="s">
        <v>238</v>
      </c>
      <c r="C18" s="54" t="s">
        <v>234</v>
      </c>
      <c r="D18" s="23" t="s">
        <v>235</v>
      </c>
    </row>
    <row r="19" spans="1:4" ht="18" x14ac:dyDescent="0.2">
      <c r="A19" s="22" t="s">
        <v>236</v>
      </c>
      <c r="B19" s="48" t="s">
        <v>237</v>
      </c>
      <c r="C19" s="55" t="s">
        <v>239</v>
      </c>
      <c r="D19" s="24" t="s">
        <v>240</v>
      </c>
    </row>
    <row r="20" spans="1:4" ht="18" x14ac:dyDescent="0.2">
      <c r="A20" s="22">
        <v>6</v>
      </c>
      <c r="B20" s="49" t="s">
        <v>241</v>
      </c>
      <c r="C20" s="53" t="s">
        <v>242</v>
      </c>
      <c r="D20" s="25" t="s">
        <v>243</v>
      </c>
    </row>
    <row r="21" spans="1:4" ht="18" x14ac:dyDescent="0.2">
      <c r="A21" s="22">
        <v>7</v>
      </c>
      <c r="B21" s="47" t="s">
        <v>244</v>
      </c>
      <c r="C21" s="53" t="s">
        <v>245</v>
      </c>
      <c r="D21" s="23" t="s">
        <v>246</v>
      </c>
    </row>
    <row r="22" spans="1:4" ht="18" x14ac:dyDescent="0.2">
      <c r="A22" s="22">
        <v>8</v>
      </c>
      <c r="B22" s="47" t="s">
        <v>247</v>
      </c>
      <c r="C22" s="56" t="s">
        <v>245</v>
      </c>
      <c r="D22" s="23" t="s">
        <v>248</v>
      </c>
    </row>
    <row r="23" spans="1:4" ht="18" x14ac:dyDescent="0.2">
      <c r="A23" s="22">
        <v>9</v>
      </c>
      <c r="B23" s="47" t="s">
        <v>244</v>
      </c>
      <c r="C23" s="53" t="s">
        <v>245</v>
      </c>
      <c r="D23" s="23" t="s">
        <v>249</v>
      </c>
    </row>
    <row r="24" spans="1:4" ht="18" x14ac:dyDescent="0.2">
      <c r="A24" s="22">
        <v>10</v>
      </c>
      <c r="B24" s="49" t="s">
        <v>250</v>
      </c>
      <c r="C24" s="53" t="s">
        <v>251</v>
      </c>
      <c r="D24" s="25" t="s">
        <v>252</v>
      </c>
    </row>
    <row r="25" spans="1:4" ht="18" x14ac:dyDescent="0.2">
      <c r="A25" s="22">
        <v>11</v>
      </c>
      <c r="B25" s="49" t="s">
        <v>229</v>
      </c>
      <c r="C25" s="53" t="s">
        <v>251</v>
      </c>
      <c r="D25" s="25" t="s">
        <v>253</v>
      </c>
    </row>
    <row r="26" spans="1:4" ht="18" x14ac:dyDescent="0.2">
      <c r="A26" s="22">
        <v>12</v>
      </c>
      <c r="B26" s="49" t="s">
        <v>229</v>
      </c>
      <c r="C26" s="53" t="s">
        <v>251</v>
      </c>
      <c r="D26" s="25" t="s">
        <v>254</v>
      </c>
    </row>
    <row r="27" spans="1:4" ht="18" x14ac:dyDescent="0.2">
      <c r="A27" s="22">
        <v>13</v>
      </c>
      <c r="B27" s="52" t="s">
        <v>229</v>
      </c>
      <c r="C27" s="50" t="s">
        <v>251</v>
      </c>
      <c r="D27" s="25" t="s">
        <v>255</v>
      </c>
    </row>
    <row r="28" spans="1:4" x14ac:dyDescent="0.2">
      <c r="A28" s="22">
        <v>14</v>
      </c>
      <c r="B28" s="52" t="s">
        <v>256</v>
      </c>
      <c r="C28" s="50"/>
      <c r="D28" s="25"/>
    </row>
    <row r="29" spans="1:4" ht="18" x14ac:dyDescent="0.2">
      <c r="A29" s="22">
        <v>15</v>
      </c>
      <c r="B29" s="52" t="s">
        <v>257</v>
      </c>
      <c r="C29" s="50" t="s">
        <v>258</v>
      </c>
      <c r="D29" s="25" t="s">
        <v>259</v>
      </c>
    </row>
    <row r="30" spans="1:4" ht="18" x14ac:dyDescent="0.2">
      <c r="A30" s="22">
        <v>16</v>
      </c>
      <c r="B30" s="52" t="s">
        <v>257</v>
      </c>
      <c r="C30" s="50" t="s">
        <v>258</v>
      </c>
      <c r="D30" s="25" t="s">
        <v>2888</v>
      </c>
    </row>
    <row r="31" spans="1:4" ht="18" x14ac:dyDescent="0.2">
      <c r="A31" s="51" t="s">
        <v>260</v>
      </c>
      <c r="B31" s="52" t="s">
        <v>264</v>
      </c>
      <c r="C31" s="50" t="s">
        <v>261</v>
      </c>
      <c r="D31" s="25" t="s">
        <v>262</v>
      </c>
    </row>
    <row r="32" spans="1:4" ht="18" x14ac:dyDescent="0.2">
      <c r="A32" s="51">
        <v>18</v>
      </c>
      <c r="B32" s="52" t="s">
        <v>263</v>
      </c>
      <c r="C32" s="50" t="s">
        <v>265</v>
      </c>
      <c r="D32" s="25" t="s">
        <v>266</v>
      </c>
    </row>
    <row r="33" spans="1:4" ht="18" x14ac:dyDescent="0.2">
      <c r="A33" s="51" t="s">
        <v>267</v>
      </c>
      <c r="B33" s="52" t="s">
        <v>268</v>
      </c>
      <c r="C33" s="50" t="s">
        <v>269</v>
      </c>
      <c r="D33" s="25" t="s">
        <v>270</v>
      </c>
    </row>
    <row r="34" spans="1:4" ht="18" x14ac:dyDescent="0.2">
      <c r="A34" s="51">
        <v>21</v>
      </c>
      <c r="B34" s="52" t="s">
        <v>271</v>
      </c>
      <c r="C34" s="50" t="s">
        <v>272</v>
      </c>
      <c r="D34" s="25" t="s">
        <v>273</v>
      </c>
    </row>
    <row r="35" spans="1:4" ht="18" x14ac:dyDescent="0.2">
      <c r="A35" s="51">
        <v>22</v>
      </c>
      <c r="B35" s="52" t="s">
        <v>271</v>
      </c>
      <c r="C35" s="50" t="s">
        <v>274</v>
      </c>
      <c r="D35" s="25" t="s">
        <v>275</v>
      </c>
    </row>
    <row r="36" spans="1:4" ht="18" x14ac:dyDescent="0.2">
      <c r="A36" s="51">
        <v>23</v>
      </c>
      <c r="B36" s="52" t="s">
        <v>238</v>
      </c>
      <c r="C36" s="50" t="s">
        <v>276</v>
      </c>
      <c r="D36" s="25" t="s">
        <v>277</v>
      </c>
    </row>
    <row r="37" spans="1:4" ht="18" x14ac:dyDescent="0.2">
      <c r="A37" s="51">
        <v>25</v>
      </c>
      <c r="B37" s="52" t="s">
        <v>271</v>
      </c>
      <c r="C37" s="50" t="s">
        <v>212</v>
      </c>
      <c r="D37" s="25" t="s">
        <v>278</v>
      </c>
    </row>
    <row r="38" spans="1:4" ht="18" x14ac:dyDescent="0.2">
      <c r="A38" s="51" t="s">
        <v>279</v>
      </c>
      <c r="B38" s="52" t="s">
        <v>280</v>
      </c>
      <c r="C38" s="50" t="s">
        <v>281</v>
      </c>
      <c r="D38" s="25" t="s">
        <v>282</v>
      </c>
    </row>
    <row r="39" spans="1:4" ht="18" x14ac:dyDescent="0.2">
      <c r="A39" s="51">
        <v>29</v>
      </c>
      <c r="B39" s="52" t="s">
        <v>271</v>
      </c>
      <c r="C39" s="50" t="s">
        <v>211</v>
      </c>
      <c r="D39" s="25" t="s">
        <v>283</v>
      </c>
    </row>
    <row r="40" spans="1:4" ht="18" x14ac:dyDescent="0.2">
      <c r="A40" s="51" t="s">
        <v>284</v>
      </c>
      <c r="B40" s="52" t="s">
        <v>285</v>
      </c>
      <c r="C40" s="50" t="s">
        <v>221</v>
      </c>
      <c r="D40" s="30" t="s">
        <v>286</v>
      </c>
    </row>
    <row r="41" spans="1:4" ht="18" x14ac:dyDescent="0.2">
      <c r="A41" s="51">
        <v>32</v>
      </c>
      <c r="B41" s="52" t="s">
        <v>287</v>
      </c>
      <c r="C41" s="50" t="s">
        <v>288</v>
      </c>
      <c r="D41" s="25" t="s">
        <v>289</v>
      </c>
    </row>
    <row r="42" spans="1:4" ht="27" x14ac:dyDescent="0.2">
      <c r="A42" s="51">
        <v>33</v>
      </c>
      <c r="B42" s="52" t="s">
        <v>291</v>
      </c>
      <c r="C42" s="50" t="s">
        <v>290</v>
      </c>
      <c r="D42" s="30" t="s">
        <v>292</v>
      </c>
    </row>
    <row r="43" spans="1:4" ht="18" x14ac:dyDescent="0.2">
      <c r="A43" s="51">
        <v>34</v>
      </c>
      <c r="B43" s="52" t="s">
        <v>293</v>
      </c>
      <c r="C43" s="50" t="s">
        <v>294</v>
      </c>
      <c r="D43" s="25" t="s">
        <v>295</v>
      </c>
    </row>
    <row r="44" spans="1:4" ht="18" x14ac:dyDescent="0.2">
      <c r="A44" s="51">
        <v>35</v>
      </c>
      <c r="B44" s="52" t="s">
        <v>296</v>
      </c>
      <c r="C44" s="50" t="s">
        <v>297</v>
      </c>
      <c r="D44" s="133" t="s">
        <v>3554</v>
      </c>
    </row>
    <row r="45" spans="1:4" ht="18" x14ac:dyDescent="0.2">
      <c r="A45" s="51">
        <v>36</v>
      </c>
      <c r="B45" s="52" t="s">
        <v>298</v>
      </c>
      <c r="C45" s="50" t="s">
        <v>299</v>
      </c>
      <c r="D45" s="133" t="s">
        <v>3558</v>
      </c>
    </row>
    <row r="46" spans="1:4" ht="18" x14ac:dyDescent="0.2">
      <c r="A46" s="51">
        <v>37</v>
      </c>
      <c r="B46" s="52" t="s">
        <v>300</v>
      </c>
      <c r="C46" s="50" t="s">
        <v>301</v>
      </c>
      <c r="D46" s="25" t="s">
        <v>302</v>
      </c>
    </row>
    <row r="47" spans="1:4" ht="18" x14ac:dyDescent="0.2">
      <c r="A47" s="51">
        <v>38</v>
      </c>
      <c r="B47" s="52" t="s">
        <v>303</v>
      </c>
      <c r="C47" s="50" t="s">
        <v>304</v>
      </c>
      <c r="D47" s="25" t="s">
        <v>305</v>
      </c>
    </row>
    <row r="48" spans="1:4" ht="18" x14ac:dyDescent="0.2">
      <c r="A48" s="51">
        <v>39</v>
      </c>
      <c r="B48" s="52" t="s">
        <v>306</v>
      </c>
      <c r="C48" s="50" t="s">
        <v>307</v>
      </c>
      <c r="D48" s="25" t="s">
        <v>308</v>
      </c>
    </row>
    <row r="49" spans="1:4" ht="18" x14ac:dyDescent="0.2">
      <c r="A49" s="51">
        <v>40</v>
      </c>
      <c r="B49" s="52" t="s">
        <v>309</v>
      </c>
      <c r="C49" s="50" t="s">
        <v>212</v>
      </c>
      <c r="D49" s="25" t="s">
        <v>310</v>
      </c>
    </row>
    <row r="50" spans="1:4" ht="18" x14ac:dyDescent="0.2">
      <c r="A50" s="51">
        <v>41</v>
      </c>
      <c r="B50" s="52" t="s">
        <v>311</v>
      </c>
      <c r="C50" s="50" t="s">
        <v>312</v>
      </c>
      <c r="D50" s="25" t="s">
        <v>313</v>
      </c>
    </row>
    <row r="51" spans="1:4" ht="18" x14ac:dyDescent="0.2">
      <c r="A51" s="51">
        <v>42</v>
      </c>
      <c r="B51" s="52" t="s">
        <v>303</v>
      </c>
      <c r="C51" s="50" t="s">
        <v>312</v>
      </c>
      <c r="D51" s="25" t="s">
        <v>314</v>
      </c>
    </row>
    <row r="52" spans="1:4" ht="18" x14ac:dyDescent="0.2">
      <c r="A52" s="51">
        <v>43</v>
      </c>
      <c r="B52" s="52" t="s">
        <v>306</v>
      </c>
      <c r="C52" s="50" t="s">
        <v>315</v>
      </c>
      <c r="D52" s="25" t="s">
        <v>316</v>
      </c>
    </row>
    <row r="53" spans="1:4" ht="18" x14ac:dyDescent="0.2">
      <c r="A53" s="51">
        <v>44</v>
      </c>
      <c r="B53" s="52" t="s">
        <v>317</v>
      </c>
      <c r="C53" s="50" t="s">
        <v>318</v>
      </c>
      <c r="D53" s="25" t="s">
        <v>319</v>
      </c>
    </row>
    <row r="54" spans="1:4" ht="18" x14ac:dyDescent="0.2">
      <c r="A54" s="51">
        <v>45</v>
      </c>
      <c r="B54" s="52" t="s">
        <v>321</v>
      </c>
      <c r="C54" s="50" t="s">
        <v>290</v>
      </c>
      <c r="D54" s="25" t="s">
        <v>320</v>
      </c>
    </row>
    <row r="55" spans="1:4" ht="27" x14ac:dyDescent="0.2">
      <c r="A55" s="51">
        <v>46</v>
      </c>
      <c r="B55" s="52" t="s">
        <v>322</v>
      </c>
      <c r="C55" s="50" t="s">
        <v>323</v>
      </c>
      <c r="D55" s="25" t="s">
        <v>2889</v>
      </c>
    </row>
    <row r="56" spans="1:4" ht="27" x14ac:dyDescent="0.2">
      <c r="A56" s="51">
        <v>47</v>
      </c>
      <c r="B56" s="52" t="s">
        <v>322</v>
      </c>
      <c r="C56" s="50" t="s">
        <v>323</v>
      </c>
      <c r="D56" s="25" t="s">
        <v>324</v>
      </c>
    </row>
    <row r="57" spans="1:4" ht="18" x14ac:dyDescent="0.2">
      <c r="A57" s="51">
        <v>48</v>
      </c>
      <c r="B57" s="52" t="s">
        <v>317</v>
      </c>
      <c r="C57" s="118" t="s">
        <v>3552</v>
      </c>
      <c r="D57" s="25" t="s">
        <v>325</v>
      </c>
    </row>
    <row r="58" spans="1:4" ht="18" x14ac:dyDescent="0.2">
      <c r="A58" s="51">
        <v>49</v>
      </c>
      <c r="B58" s="52" t="s">
        <v>326</v>
      </c>
      <c r="C58" s="50" t="s">
        <v>327</v>
      </c>
      <c r="D58" s="25" t="s">
        <v>328</v>
      </c>
    </row>
    <row r="59" spans="1:4" ht="18" x14ac:dyDescent="0.2">
      <c r="A59" s="51">
        <v>50</v>
      </c>
      <c r="B59" s="52" t="s">
        <v>326</v>
      </c>
      <c r="C59" s="50" t="s">
        <v>329</v>
      </c>
      <c r="D59" s="25" t="s">
        <v>330</v>
      </c>
    </row>
    <row r="60" spans="1:4" ht="18" x14ac:dyDescent="0.2">
      <c r="A60" s="51">
        <v>51</v>
      </c>
      <c r="B60" s="52" t="s">
        <v>326</v>
      </c>
      <c r="C60" s="50" t="s">
        <v>329</v>
      </c>
      <c r="D60" s="25" t="s">
        <v>331</v>
      </c>
    </row>
    <row r="61" spans="1:4" ht="18" x14ac:dyDescent="0.2">
      <c r="A61" s="51">
        <v>52</v>
      </c>
      <c r="B61" s="52" t="s">
        <v>326</v>
      </c>
      <c r="C61" s="50" t="s">
        <v>332</v>
      </c>
      <c r="D61" s="25" t="s">
        <v>333</v>
      </c>
    </row>
    <row r="62" spans="1:4" ht="18" x14ac:dyDescent="0.2">
      <c r="A62" s="51">
        <v>53</v>
      </c>
      <c r="B62" s="52" t="s">
        <v>326</v>
      </c>
      <c r="C62" s="50" t="s">
        <v>191</v>
      </c>
      <c r="D62" s="25" t="s">
        <v>2890</v>
      </c>
    </row>
    <row r="63" spans="1:4" ht="18" x14ac:dyDescent="0.2">
      <c r="A63" s="51">
        <v>54</v>
      </c>
      <c r="B63" s="52" t="s">
        <v>317</v>
      </c>
      <c r="C63" s="50" t="s">
        <v>334</v>
      </c>
      <c r="D63" s="25" t="s">
        <v>335</v>
      </c>
    </row>
    <row r="64" spans="1:4" ht="27" x14ac:dyDescent="0.2">
      <c r="A64" s="51">
        <v>55</v>
      </c>
      <c r="B64" s="52" t="s">
        <v>336</v>
      </c>
      <c r="C64" s="50" t="s">
        <v>212</v>
      </c>
      <c r="D64" s="25" t="s">
        <v>2891</v>
      </c>
    </row>
    <row r="65" spans="1:4" ht="18" x14ac:dyDescent="0.2">
      <c r="A65" s="51">
        <v>56</v>
      </c>
      <c r="B65" s="52" t="s">
        <v>337</v>
      </c>
      <c r="C65" s="50" t="s">
        <v>339</v>
      </c>
      <c r="D65" s="25" t="s">
        <v>338</v>
      </c>
    </row>
    <row r="66" spans="1:4" ht="18" x14ac:dyDescent="0.2">
      <c r="A66" s="51">
        <v>57</v>
      </c>
      <c r="B66" s="52" t="s">
        <v>340</v>
      </c>
      <c r="C66" s="50" t="s">
        <v>341</v>
      </c>
      <c r="D66" s="25" t="s">
        <v>2892</v>
      </c>
    </row>
    <row r="67" spans="1:4" ht="18" x14ac:dyDescent="0.2">
      <c r="A67" s="51">
        <v>58</v>
      </c>
      <c r="B67" s="52" t="s">
        <v>342</v>
      </c>
      <c r="C67" s="50" t="s">
        <v>221</v>
      </c>
      <c r="D67" s="25" t="s">
        <v>343</v>
      </c>
    </row>
    <row r="68" spans="1:4" ht="18" x14ac:dyDescent="0.2">
      <c r="A68" s="51">
        <v>59</v>
      </c>
      <c r="B68" s="52" t="s">
        <v>344</v>
      </c>
      <c r="C68" s="50" t="s">
        <v>345</v>
      </c>
      <c r="D68" s="133" t="s">
        <v>3557</v>
      </c>
    </row>
    <row r="69" spans="1:4" ht="18" x14ac:dyDescent="0.2">
      <c r="A69" s="51">
        <v>60</v>
      </c>
      <c r="B69" s="52" t="s">
        <v>346</v>
      </c>
      <c r="C69" s="50" t="s">
        <v>347</v>
      </c>
      <c r="D69" s="25" t="s">
        <v>348</v>
      </c>
    </row>
    <row r="70" spans="1:4" ht="18" x14ac:dyDescent="0.2">
      <c r="A70" s="51">
        <v>61</v>
      </c>
      <c r="B70" s="52" t="s">
        <v>349</v>
      </c>
      <c r="C70" s="50" t="s">
        <v>350</v>
      </c>
      <c r="D70" s="25" t="s">
        <v>351</v>
      </c>
    </row>
    <row r="71" spans="1:4" ht="18" x14ac:dyDescent="0.2">
      <c r="A71" s="51">
        <v>62</v>
      </c>
      <c r="B71" s="52" t="s">
        <v>349</v>
      </c>
      <c r="C71" s="50" t="s">
        <v>352</v>
      </c>
      <c r="D71" s="25" t="s">
        <v>353</v>
      </c>
    </row>
    <row r="72" spans="1:4" ht="18" x14ac:dyDescent="0.2">
      <c r="A72" s="51">
        <v>63</v>
      </c>
      <c r="B72" s="52" t="s">
        <v>311</v>
      </c>
      <c r="C72" s="50" t="s">
        <v>354</v>
      </c>
      <c r="D72" s="25" t="s">
        <v>355</v>
      </c>
    </row>
    <row r="73" spans="1:4" ht="18" x14ac:dyDescent="0.2">
      <c r="A73" s="51">
        <v>64</v>
      </c>
      <c r="B73" s="52" t="s">
        <v>356</v>
      </c>
      <c r="C73" s="50" t="s">
        <v>357</v>
      </c>
      <c r="D73" s="25" t="s">
        <v>358</v>
      </c>
    </row>
    <row r="74" spans="1:4" ht="18" x14ac:dyDescent="0.2">
      <c r="A74" s="51">
        <v>65</v>
      </c>
      <c r="B74" s="52" t="s">
        <v>356</v>
      </c>
      <c r="C74" s="50" t="s">
        <v>357</v>
      </c>
      <c r="D74" s="25" t="s">
        <v>359</v>
      </c>
    </row>
    <row r="75" spans="1:4" ht="18" x14ac:dyDescent="0.2">
      <c r="A75" s="51">
        <v>66</v>
      </c>
      <c r="B75" s="52" t="s">
        <v>360</v>
      </c>
      <c r="C75" s="50" t="s">
        <v>361</v>
      </c>
      <c r="D75" s="30" t="s">
        <v>3544</v>
      </c>
    </row>
    <row r="76" spans="1:4" ht="18" x14ac:dyDescent="0.2">
      <c r="A76" s="51">
        <v>67</v>
      </c>
      <c r="B76" s="52" t="s">
        <v>362</v>
      </c>
      <c r="C76" s="50" t="s">
        <v>200</v>
      </c>
      <c r="D76" s="25" t="s">
        <v>2893</v>
      </c>
    </row>
    <row r="77" spans="1:4" ht="18" x14ac:dyDescent="0.2">
      <c r="A77" s="51">
        <v>68</v>
      </c>
      <c r="B77" s="52" t="s">
        <v>363</v>
      </c>
      <c r="C77" s="50" t="s">
        <v>274</v>
      </c>
      <c r="D77" s="25" t="s">
        <v>2894</v>
      </c>
    </row>
    <row r="78" spans="1:4" ht="18" x14ac:dyDescent="0.2">
      <c r="A78" s="51">
        <v>69</v>
      </c>
      <c r="B78" s="52" t="s">
        <v>367</v>
      </c>
      <c r="C78" s="50" t="s">
        <v>364</v>
      </c>
      <c r="D78" s="25" t="s">
        <v>365</v>
      </c>
    </row>
    <row r="79" spans="1:4" ht="18" x14ac:dyDescent="0.2">
      <c r="A79" s="51">
        <v>70</v>
      </c>
      <c r="B79" s="52" t="s">
        <v>366</v>
      </c>
      <c r="C79" s="50" t="s">
        <v>368</v>
      </c>
      <c r="D79" s="30" t="s">
        <v>369</v>
      </c>
    </row>
    <row r="115" spans="1:3" x14ac:dyDescent="0.2">
      <c r="A115" s="6" t="s">
        <v>3</v>
      </c>
      <c r="B115" s="8" t="s">
        <v>5</v>
      </c>
      <c r="C115" s="2"/>
    </row>
    <row r="116" spans="1:3" x14ac:dyDescent="0.2">
      <c r="A116" s="3"/>
      <c r="B116" s="3"/>
      <c r="C116" s="2"/>
    </row>
    <row r="117" spans="1:3" x14ac:dyDescent="0.2">
      <c r="A117" s="6" t="s">
        <v>4</v>
      </c>
      <c r="B117" s="8" t="s">
        <v>6</v>
      </c>
      <c r="C117" s="2"/>
    </row>
    <row r="118" spans="1:3" x14ac:dyDescent="0.2">
      <c r="A118" s="3"/>
      <c r="B118" s="3"/>
      <c r="C118" s="2"/>
    </row>
    <row r="119" spans="1:3" x14ac:dyDescent="0.2">
      <c r="A119" s="6" t="s">
        <v>13</v>
      </c>
      <c r="B119" s="3"/>
      <c r="C119" s="2"/>
    </row>
  </sheetData>
  <protectedRanges>
    <protectedRange sqref="B17 D17" name="Rango1_1"/>
    <protectedRange sqref="B18 D18" name="Rango1_2"/>
    <protectedRange sqref="B19:D19" name="Rango1_3"/>
    <protectedRange sqref="B20 D20" name="Rango1_4"/>
    <protectedRange sqref="B21 D21" name="Rango1_5"/>
    <protectedRange sqref="B22 D22" name="Rango1_6"/>
    <protectedRange sqref="B23 D23" name="Rango1_7"/>
    <protectedRange sqref="B24 D24" name="Rango1_8"/>
    <protectedRange sqref="B25 D25" name="Rango1_9"/>
    <protectedRange sqref="B26 D26" name="Rango1_10"/>
    <protectedRange sqref="C16" name="Rango1_12"/>
    <protectedRange sqref="C17" name="Rango1_13"/>
    <protectedRange sqref="C20" name="Rango1_14"/>
    <protectedRange sqref="C21" name="Rango1_15"/>
    <protectedRange sqref="C22" name="Rango1_16"/>
    <protectedRange sqref="C23" name="Rango1_17"/>
    <protectedRange sqref="C24" name="Rango1_18"/>
    <protectedRange sqref="C25" name="Rango1_19"/>
    <protectedRange sqref="C26" name="Rango1_20"/>
    <protectedRange sqref="D27:E27" name="Rango1_21"/>
    <protectedRange sqref="D28:E28" name="Rango1_22"/>
    <protectedRange sqref="D29:F29" name="Rango1_23"/>
    <protectedRange sqref="D30:F30" name="Rango1_24"/>
    <protectedRange sqref="D31:F31" name="Rango1_25"/>
    <protectedRange sqref="D32:F32" name="Rango1_26"/>
    <protectedRange sqref="D33:F33" name="Rango1_27"/>
    <protectedRange sqref="D34:F34" name="Rango1_28"/>
    <protectedRange sqref="D35:F35" name="Rango1_29"/>
    <protectedRange sqref="D36:F36" name="Rango1_30"/>
    <protectedRange sqref="D37:F37" name="Rango1_31"/>
    <protectedRange sqref="D38:F38" name="Rango1_32"/>
    <protectedRange sqref="D39:F39" name="Rango1_33"/>
    <protectedRange sqref="D40:F40" name="Rango1_34"/>
    <protectedRange sqref="D41:F41 D46:F78 E42:F45" name="Rango1_35"/>
    <protectedRange sqref="D79:F79 D42" name="Rango1_36"/>
    <protectedRange sqref="D43" name="Rango1_37"/>
    <protectedRange sqref="D44" name="Rango1_38"/>
    <protectedRange sqref="D45" name="Rango1_39"/>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02"/>
  <sheetViews>
    <sheetView topLeftCell="A52" zoomScale="120" zoomScaleNormal="120" workbookViewId="0">
      <selection activeCell="A62" sqref="A62:IV69"/>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116</v>
      </c>
      <c r="B13" s="150"/>
      <c r="C13" s="150"/>
      <c r="D13" s="150"/>
    </row>
    <row r="14" spans="1:5" x14ac:dyDescent="0.2">
      <c r="A14" s="11"/>
    </row>
    <row r="15" spans="1:5" ht="25.5" x14ac:dyDescent="0.2">
      <c r="A15" s="5" t="s">
        <v>15</v>
      </c>
      <c r="B15" s="5" t="s">
        <v>16</v>
      </c>
      <c r="C15" s="5" t="s">
        <v>17</v>
      </c>
      <c r="D15" s="29" t="s">
        <v>18</v>
      </c>
    </row>
    <row r="16" spans="1:5" ht="18" x14ac:dyDescent="0.2">
      <c r="A16" s="50">
        <v>1</v>
      </c>
      <c r="B16" s="47" t="s">
        <v>426</v>
      </c>
      <c r="C16" s="53" t="s">
        <v>427</v>
      </c>
      <c r="D16" s="23" t="s">
        <v>428</v>
      </c>
    </row>
    <row r="17" spans="1:4" ht="18" x14ac:dyDescent="0.2">
      <c r="A17" s="50">
        <v>2</v>
      </c>
      <c r="B17" s="47" t="s">
        <v>426</v>
      </c>
      <c r="C17" s="53" t="s">
        <v>429</v>
      </c>
      <c r="D17" s="23" t="s">
        <v>430</v>
      </c>
    </row>
    <row r="18" spans="1:4" ht="18" x14ac:dyDescent="0.2">
      <c r="A18" s="50">
        <v>3</v>
      </c>
      <c r="B18" s="47" t="s">
        <v>431</v>
      </c>
      <c r="C18" s="54" t="s">
        <v>432</v>
      </c>
      <c r="D18" s="23" t="s">
        <v>433</v>
      </c>
    </row>
    <row r="19" spans="1:4" ht="18" x14ac:dyDescent="0.2">
      <c r="A19" s="50" t="s">
        <v>434</v>
      </c>
      <c r="B19" s="48" t="s">
        <v>435</v>
      </c>
      <c r="C19" s="55" t="s">
        <v>436</v>
      </c>
      <c r="D19" s="24" t="s">
        <v>437</v>
      </c>
    </row>
    <row r="20" spans="1:4" ht="18" x14ac:dyDescent="0.2">
      <c r="A20" s="50">
        <v>6</v>
      </c>
      <c r="B20" s="49" t="s">
        <v>438</v>
      </c>
      <c r="C20" s="53" t="s">
        <v>439</v>
      </c>
      <c r="D20" s="25" t="s">
        <v>440</v>
      </c>
    </row>
    <row r="21" spans="1:4" ht="18" x14ac:dyDescent="0.2">
      <c r="A21" s="50">
        <v>7</v>
      </c>
      <c r="B21" s="47" t="s">
        <v>441</v>
      </c>
      <c r="C21" s="53" t="s">
        <v>442</v>
      </c>
      <c r="D21" s="23" t="s">
        <v>443</v>
      </c>
    </row>
    <row r="22" spans="1:4" ht="18" x14ac:dyDescent="0.2">
      <c r="A22" s="50">
        <v>8</v>
      </c>
      <c r="B22" s="47" t="s">
        <v>441</v>
      </c>
      <c r="C22" s="56" t="s">
        <v>444</v>
      </c>
      <c r="D22" s="23" t="s">
        <v>445</v>
      </c>
    </row>
    <row r="23" spans="1:4" ht="18" x14ac:dyDescent="0.2">
      <c r="A23" s="50">
        <v>9</v>
      </c>
      <c r="B23" s="47" t="s">
        <v>441</v>
      </c>
      <c r="C23" s="53" t="s">
        <v>446</v>
      </c>
      <c r="D23" s="23" t="s">
        <v>447</v>
      </c>
    </row>
    <row r="24" spans="1:4" ht="18" x14ac:dyDescent="0.2">
      <c r="A24" s="50">
        <v>10</v>
      </c>
      <c r="B24" s="49" t="s">
        <v>448</v>
      </c>
      <c r="C24" s="53" t="s">
        <v>381</v>
      </c>
      <c r="D24" s="25" t="s">
        <v>449</v>
      </c>
    </row>
    <row r="25" spans="1:4" ht="18" x14ac:dyDescent="0.2">
      <c r="A25" s="50">
        <v>11</v>
      </c>
      <c r="B25" s="49" t="s">
        <v>450</v>
      </c>
      <c r="C25" s="53" t="s">
        <v>451</v>
      </c>
      <c r="D25" s="25" t="s">
        <v>452</v>
      </c>
    </row>
    <row r="26" spans="1:4" ht="18" x14ac:dyDescent="0.2">
      <c r="A26" s="50">
        <v>12</v>
      </c>
      <c r="B26" s="49" t="s">
        <v>450</v>
      </c>
      <c r="C26" s="53" t="s">
        <v>451</v>
      </c>
      <c r="D26" s="25" t="s">
        <v>453</v>
      </c>
    </row>
    <row r="27" spans="1:4" ht="18" x14ac:dyDescent="0.2">
      <c r="A27" s="50">
        <v>13</v>
      </c>
      <c r="B27" s="52" t="s">
        <v>454</v>
      </c>
      <c r="C27" s="50" t="s">
        <v>455</v>
      </c>
      <c r="D27" s="25" t="s">
        <v>456</v>
      </c>
    </row>
    <row r="28" spans="1:4" ht="18" x14ac:dyDescent="0.2">
      <c r="A28" s="50">
        <v>14</v>
      </c>
      <c r="B28" s="52" t="s">
        <v>457</v>
      </c>
      <c r="C28" s="50" t="s">
        <v>381</v>
      </c>
      <c r="D28" s="25" t="s">
        <v>458</v>
      </c>
    </row>
    <row r="29" spans="1:4" ht="18" x14ac:dyDescent="0.2">
      <c r="A29" s="50">
        <v>15</v>
      </c>
      <c r="B29" s="52" t="s">
        <v>459</v>
      </c>
      <c r="C29" s="50" t="s">
        <v>460</v>
      </c>
      <c r="D29" s="25" t="s">
        <v>461</v>
      </c>
    </row>
    <row r="30" spans="1:4" ht="27" x14ac:dyDescent="0.2">
      <c r="A30" s="50">
        <v>16</v>
      </c>
      <c r="B30" s="52" t="s">
        <v>462</v>
      </c>
      <c r="C30" s="50" t="s">
        <v>463</v>
      </c>
      <c r="D30" s="25" t="s">
        <v>464</v>
      </c>
    </row>
    <row r="31" spans="1:4" ht="18" x14ac:dyDescent="0.2">
      <c r="A31" s="50">
        <v>17</v>
      </c>
      <c r="B31" s="52" t="s">
        <v>465</v>
      </c>
      <c r="C31" s="50" t="s">
        <v>463</v>
      </c>
      <c r="D31" s="25" t="s">
        <v>466</v>
      </c>
    </row>
    <row r="32" spans="1:4" ht="18" x14ac:dyDescent="0.2">
      <c r="A32" s="50" t="s">
        <v>467</v>
      </c>
      <c r="B32" s="52" t="s">
        <v>468</v>
      </c>
      <c r="C32" s="50" t="s">
        <v>469</v>
      </c>
      <c r="D32" s="25" t="s">
        <v>470</v>
      </c>
    </row>
    <row r="33" spans="1:4" ht="18" x14ac:dyDescent="0.2">
      <c r="A33" s="50">
        <v>20</v>
      </c>
      <c r="B33" s="52" t="s">
        <v>471</v>
      </c>
      <c r="C33" s="50" t="s">
        <v>472</v>
      </c>
      <c r="D33" s="25" t="s">
        <v>473</v>
      </c>
    </row>
    <row r="34" spans="1:4" ht="18" x14ac:dyDescent="0.2">
      <c r="A34" s="50">
        <v>21</v>
      </c>
      <c r="B34" s="52" t="s">
        <v>474</v>
      </c>
      <c r="C34" s="50" t="s">
        <v>475</v>
      </c>
      <c r="D34" s="25" t="s">
        <v>476</v>
      </c>
    </row>
    <row r="35" spans="1:4" ht="18" x14ac:dyDescent="0.2">
      <c r="A35" s="50">
        <v>22</v>
      </c>
      <c r="B35" s="52" t="s">
        <v>477</v>
      </c>
      <c r="C35" s="50" t="s">
        <v>463</v>
      </c>
      <c r="D35" s="25" t="s">
        <v>478</v>
      </c>
    </row>
    <row r="36" spans="1:4" ht="18" x14ac:dyDescent="0.2">
      <c r="A36" s="50">
        <v>23</v>
      </c>
      <c r="B36" s="52" t="s">
        <v>479</v>
      </c>
      <c r="C36" s="50" t="s">
        <v>480</v>
      </c>
      <c r="D36" s="25" t="s">
        <v>481</v>
      </c>
    </row>
    <row r="37" spans="1:4" ht="18" x14ac:dyDescent="0.2">
      <c r="A37" s="50">
        <v>24</v>
      </c>
      <c r="B37" s="52" t="s">
        <v>482</v>
      </c>
      <c r="C37" s="50" t="s">
        <v>483</v>
      </c>
      <c r="D37" s="25" t="s">
        <v>484</v>
      </c>
    </row>
    <row r="38" spans="1:4" ht="18" x14ac:dyDescent="0.2">
      <c r="A38" s="50">
        <v>25</v>
      </c>
      <c r="B38" s="52" t="s">
        <v>485</v>
      </c>
      <c r="C38" s="50" t="s">
        <v>486</v>
      </c>
      <c r="D38" s="25" t="s">
        <v>487</v>
      </c>
    </row>
    <row r="39" spans="1:4" ht="18" x14ac:dyDescent="0.2">
      <c r="A39" s="50">
        <v>26</v>
      </c>
      <c r="B39" s="52" t="s">
        <v>488</v>
      </c>
      <c r="C39" s="50" t="s">
        <v>489</v>
      </c>
      <c r="D39" s="25" t="s">
        <v>490</v>
      </c>
    </row>
    <row r="40" spans="1:4" ht="18" x14ac:dyDescent="0.2">
      <c r="A40" s="50">
        <v>27</v>
      </c>
      <c r="B40" s="52" t="s">
        <v>491</v>
      </c>
      <c r="C40" s="50" t="s">
        <v>492</v>
      </c>
      <c r="D40" s="25" t="s">
        <v>493</v>
      </c>
    </row>
    <row r="41" spans="1:4" ht="18" x14ac:dyDescent="0.2">
      <c r="A41" s="50">
        <v>28</v>
      </c>
      <c r="B41" s="52" t="s">
        <v>494</v>
      </c>
      <c r="C41" s="50" t="s">
        <v>446</v>
      </c>
      <c r="D41" s="30" t="s">
        <v>495</v>
      </c>
    </row>
    <row r="42" spans="1:4" ht="18" x14ac:dyDescent="0.2">
      <c r="A42" s="50">
        <v>29</v>
      </c>
      <c r="B42" s="52" t="s">
        <v>491</v>
      </c>
      <c r="C42" s="50" t="s">
        <v>496</v>
      </c>
      <c r="D42" s="25" t="s">
        <v>497</v>
      </c>
    </row>
    <row r="43" spans="1:4" ht="18" x14ac:dyDescent="0.2">
      <c r="A43" s="50">
        <v>30</v>
      </c>
      <c r="B43" s="52" t="s">
        <v>491</v>
      </c>
      <c r="C43" s="50" t="s">
        <v>498</v>
      </c>
      <c r="D43" s="30" t="s">
        <v>499</v>
      </c>
    </row>
    <row r="44" spans="1:4" ht="18" x14ac:dyDescent="0.2">
      <c r="A44" s="50">
        <v>31</v>
      </c>
      <c r="B44" s="52" t="s">
        <v>491</v>
      </c>
      <c r="C44" s="50" t="s">
        <v>500</v>
      </c>
      <c r="D44" s="25" t="s">
        <v>501</v>
      </c>
    </row>
    <row r="45" spans="1:4" ht="18" x14ac:dyDescent="0.2">
      <c r="A45" s="50">
        <v>32</v>
      </c>
      <c r="B45" s="52" t="s">
        <v>502</v>
      </c>
      <c r="C45" s="50" t="s">
        <v>503</v>
      </c>
      <c r="D45" s="25" t="s">
        <v>504</v>
      </c>
    </row>
    <row r="46" spans="1:4" ht="18" x14ac:dyDescent="0.2">
      <c r="A46" s="50">
        <v>33</v>
      </c>
      <c r="B46" s="52" t="s">
        <v>505</v>
      </c>
      <c r="C46" s="50" t="s">
        <v>506</v>
      </c>
      <c r="D46" s="30" t="s">
        <v>3537</v>
      </c>
    </row>
    <row r="47" spans="1:4" ht="18" x14ac:dyDescent="0.2">
      <c r="A47" s="50">
        <v>34</v>
      </c>
      <c r="B47" s="52" t="s">
        <v>507</v>
      </c>
      <c r="C47" s="50" t="s">
        <v>508</v>
      </c>
      <c r="D47" s="25" t="s">
        <v>509</v>
      </c>
    </row>
    <row r="48" spans="1:4" ht="18" x14ac:dyDescent="0.2">
      <c r="A48" s="50">
        <v>35</v>
      </c>
      <c r="B48" s="52" t="s">
        <v>510</v>
      </c>
      <c r="C48" s="50" t="s">
        <v>511</v>
      </c>
      <c r="D48" s="25" t="s">
        <v>512</v>
      </c>
    </row>
    <row r="49" spans="1:4" ht="18" x14ac:dyDescent="0.2">
      <c r="A49" s="50">
        <v>36</v>
      </c>
      <c r="B49" s="52" t="s">
        <v>513</v>
      </c>
      <c r="C49" s="50" t="s">
        <v>514</v>
      </c>
      <c r="D49" s="25" t="s">
        <v>515</v>
      </c>
    </row>
    <row r="50" spans="1:4" ht="18" x14ac:dyDescent="0.2">
      <c r="A50" s="50">
        <v>37</v>
      </c>
      <c r="B50" s="52" t="s">
        <v>516</v>
      </c>
      <c r="C50" s="50" t="s">
        <v>517</v>
      </c>
      <c r="D50" s="25" t="s">
        <v>518</v>
      </c>
    </row>
    <row r="51" spans="1:4" ht="18" x14ac:dyDescent="0.2">
      <c r="A51" s="50">
        <v>38</v>
      </c>
      <c r="B51" s="52" t="s">
        <v>519</v>
      </c>
      <c r="C51" s="50" t="s">
        <v>520</v>
      </c>
      <c r="D51" s="25" t="s">
        <v>521</v>
      </c>
    </row>
    <row r="52" spans="1:4" ht="18" x14ac:dyDescent="0.2">
      <c r="A52" s="50">
        <v>39</v>
      </c>
      <c r="B52" s="52" t="s">
        <v>522</v>
      </c>
      <c r="C52" s="118" t="s">
        <v>2895</v>
      </c>
      <c r="D52" s="25" t="s">
        <v>523</v>
      </c>
    </row>
    <row r="53" spans="1:4" ht="18" x14ac:dyDescent="0.2">
      <c r="A53" s="50">
        <v>40</v>
      </c>
      <c r="B53" s="52" t="s">
        <v>524</v>
      </c>
      <c r="C53" s="50" t="s">
        <v>525</v>
      </c>
      <c r="D53" s="25" t="s">
        <v>526</v>
      </c>
    </row>
    <row r="54" spans="1:4" ht="18" x14ac:dyDescent="0.2">
      <c r="A54" s="50">
        <v>41</v>
      </c>
      <c r="B54" s="52" t="s">
        <v>527</v>
      </c>
      <c r="C54" s="50" t="s">
        <v>528</v>
      </c>
      <c r="D54" s="25" t="s">
        <v>529</v>
      </c>
    </row>
    <row r="55" spans="1:4" ht="18" x14ac:dyDescent="0.2">
      <c r="A55" s="50">
        <v>42</v>
      </c>
      <c r="B55" s="52" t="s">
        <v>530</v>
      </c>
      <c r="C55" s="50" t="s">
        <v>531</v>
      </c>
      <c r="D55" s="25" t="s">
        <v>532</v>
      </c>
    </row>
    <row r="56" spans="1:4" ht="18" x14ac:dyDescent="0.2">
      <c r="A56" s="50" t="s">
        <v>533</v>
      </c>
      <c r="B56" s="52" t="s">
        <v>534</v>
      </c>
      <c r="C56" s="50" t="s">
        <v>535</v>
      </c>
      <c r="D56" s="25" t="s">
        <v>536</v>
      </c>
    </row>
    <row r="57" spans="1:4" ht="18" x14ac:dyDescent="0.2">
      <c r="A57" s="50">
        <v>44</v>
      </c>
      <c r="B57" s="52" t="s">
        <v>537</v>
      </c>
      <c r="C57" s="50" t="s">
        <v>538</v>
      </c>
      <c r="D57" s="25" t="s">
        <v>539</v>
      </c>
    </row>
    <row r="58" spans="1:4" ht="18" x14ac:dyDescent="0.2">
      <c r="A58" s="50">
        <v>46</v>
      </c>
      <c r="B58" s="52" t="s">
        <v>540</v>
      </c>
      <c r="C58" s="50" t="s">
        <v>541</v>
      </c>
      <c r="D58" s="25" t="s">
        <v>542</v>
      </c>
    </row>
    <row r="59" spans="1:4" ht="18" x14ac:dyDescent="0.2">
      <c r="A59" s="50">
        <v>47</v>
      </c>
      <c r="B59" s="52" t="s">
        <v>543</v>
      </c>
      <c r="C59" s="50" t="s">
        <v>544</v>
      </c>
      <c r="D59" s="25" t="s">
        <v>545</v>
      </c>
    </row>
    <row r="60" spans="1:4" ht="18" x14ac:dyDescent="0.2">
      <c r="A60" s="50">
        <v>48</v>
      </c>
      <c r="B60" s="52" t="s">
        <v>543</v>
      </c>
      <c r="C60" s="50" t="s">
        <v>546</v>
      </c>
      <c r="D60" s="25" t="s">
        <v>547</v>
      </c>
    </row>
    <row r="61" spans="1:4" ht="18" x14ac:dyDescent="0.2">
      <c r="A61" s="50">
        <v>49</v>
      </c>
      <c r="B61" s="52" t="s">
        <v>540</v>
      </c>
      <c r="C61" s="50" t="s">
        <v>546</v>
      </c>
      <c r="D61" s="25" t="s">
        <v>548</v>
      </c>
    </row>
    <row r="98" spans="1:3" x14ac:dyDescent="0.2">
      <c r="A98" s="6" t="s">
        <v>3</v>
      </c>
      <c r="B98" s="8" t="s">
        <v>5</v>
      </c>
      <c r="C98" s="2"/>
    </row>
    <row r="99" spans="1:3" x14ac:dyDescent="0.2">
      <c r="A99" s="3"/>
      <c r="B99" s="3"/>
      <c r="C99" s="2"/>
    </row>
    <row r="100" spans="1:3" x14ac:dyDescent="0.2">
      <c r="A100" s="6" t="s">
        <v>4</v>
      </c>
      <c r="B100" s="8" t="s">
        <v>6</v>
      </c>
      <c r="C100" s="2"/>
    </row>
    <row r="101" spans="1:3" x14ac:dyDescent="0.2">
      <c r="A101" s="3"/>
      <c r="B101" s="3"/>
      <c r="C101" s="2"/>
    </row>
    <row r="102" spans="1:3" x14ac:dyDescent="0.2">
      <c r="A102" s="6" t="s">
        <v>13</v>
      </c>
      <c r="B102" s="3"/>
      <c r="C102" s="2"/>
    </row>
  </sheetData>
  <protectedRanges>
    <protectedRange sqref="E27" name="Rango1_21"/>
    <protectedRange sqref="E28" name="Rango1_22"/>
    <protectedRange sqref="E29:F29" name="Rango1_23"/>
    <protectedRange sqref="E30:F30" name="Rango1_24"/>
    <protectedRange sqref="E31:F31" name="Rango1_25"/>
    <protectedRange sqref="E32:F32" name="Rango1_26"/>
    <protectedRange sqref="E33:F33" name="Rango1_27"/>
    <protectedRange sqref="E34:F34" name="Rango1_28"/>
    <protectedRange sqref="E35:F35" name="Rango1_29"/>
    <protectedRange sqref="E36:F36" name="Rango1_30"/>
    <protectedRange sqref="E37:F37" name="Rango1_31"/>
    <protectedRange sqref="E38:F38" name="Rango1_32"/>
    <protectedRange sqref="E39:F39" name="Rango1_33"/>
    <protectedRange sqref="E40:F40" name="Rango1_34"/>
    <protectedRange sqref="E41:F61" name="Rango1_35"/>
    <protectedRange sqref="B17 D17" name="Rango1_1_1"/>
    <protectedRange sqref="B18 D18" name="Rango1_2_1"/>
    <protectedRange sqref="B19:D19" name="Rango1_3_1"/>
    <protectedRange sqref="B20 D20" name="Rango1_4_1"/>
    <protectedRange sqref="B21 D21" name="Rango1_5_1"/>
    <protectedRange sqref="B22 D22" name="Rango1_6_1"/>
    <protectedRange sqref="B23 D23" name="Rango1_7_1"/>
    <protectedRange sqref="B24 D24" name="Rango1_8_1"/>
    <protectedRange sqref="B25 D25" name="Rango1_9_1"/>
    <protectedRange sqref="B26 D26" name="Rango1_10_1"/>
    <protectedRange sqref="C16" name="Rango1_12_1"/>
    <protectedRange sqref="C17" name="Rango1_13_1"/>
    <protectedRange sqref="C20" name="Rango1_14_1"/>
    <protectedRange sqref="C21" name="Rango1_15_1"/>
    <protectedRange sqref="C22" name="Rango1_16_1"/>
    <protectedRange sqref="C23" name="Rango1_17_1"/>
    <protectedRange sqref="C24" name="Rango1_18_1"/>
    <protectedRange sqref="C25" name="Rango1_19_1"/>
    <protectedRange sqref="C26" name="Rango1_20_1"/>
    <protectedRange sqref="D27" name="Rango1_21_1"/>
    <protectedRange sqref="D28" name="Rango1_22_1"/>
    <protectedRange sqref="D29" name="Rango1_23_1"/>
    <protectedRange sqref="D30" name="Rango1_24_1"/>
    <protectedRange sqref="D31" name="Rango1_25_1"/>
    <protectedRange sqref="D32" name="Rango1_26_1"/>
    <protectedRange sqref="D33" name="Rango1_27_1"/>
    <protectedRange sqref="D34" name="Rango1_28_1"/>
    <protectedRange sqref="D35" name="Rango1_29_1"/>
    <protectedRange sqref="D36:D37" name="Rango1_30_1"/>
    <protectedRange sqref="D38" name="Rango1_31_1"/>
    <protectedRange sqref="D39" name="Rango1_32_1"/>
    <protectedRange sqref="D40" name="Rango1_33_1"/>
    <protectedRange sqref="D41" name="Rango1_34_1"/>
    <protectedRange sqref="D42 D47:D61" name="Rango1_35_1"/>
    <protectedRange sqref="D43" name="Rango1_36_1"/>
    <protectedRange sqref="D44" name="Rango1_37_1"/>
    <protectedRange sqref="D45" name="Rango1_38_1"/>
    <protectedRange sqref="D46" name="Rango1_39_1"/>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01"/>
  <sheetViews>
    <sheetView topLeftCell="A43" workbookViewId="0">
      <selection activeCell="A64" sqref="A64:IV73"/>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115</v>
      </c>
      <c r="B13" s="150"/>
      <c r="C13" s="150"/>
      <c r="D13" s="150"/>
    </row>
    <row r="14" spans="1:5" x14ac:dyDescent="0.2">
      <c r="A14" s="11"/>
    </row>
    <row r="15" spans="1:5" ht="25.5" x14ac:dyDescent="0.2">
      <c r="A15" s="5" t="s">
        <v>15</v>
      </c>
      <c r="B15" s="5" t="s">
        <v>16</v>
      </c>
      <c r="C15" s="5" t="s">
        <v>17</v>
      </c>
      <c r="D15" s="29" t="s">
        <v>18</v>
      </c>
    </row>
    <row r="16" spans="1:5" x14ac:dyDescent="0.2">
      <c r="A16" s="51">
        <v>1</v>
      </c>
      <c r="B16" s="23" t="s">
        <v>549</v>
      </c>
      <c r="C16" s="53" t="s">
        <v>550</v>
      </c>
      <c r="D16" s="23" t="s">
        <v>551</v>
      </c>
    </row>
    <row r="17" spans="1:5" x14ac:dyDescent="0.2">
      <c r="A17" s="51">
        <v>2</v>
      </c>
      <c r="B17" s="23" t="s">
        <v>552</v>
      </c>
      <c r="C17" s="128" t="s">
        <v>553</v>
      </c>
      <c r="D17" s="23" t="s">
        <v>554</v>
      </c>
    </row>
    <row r="18" spans="1:5" x14ac:dyDescent="0.2">
      <c r="A18" s="51">
        <v>3</v>
      </c>
      <c r="B18" s="23" t="s">
        <v>555</v>
      </c>
      <c r="C18" s="54" t="s">
        <v>439</v>
      </c>
      <c r="D18" s="23" t="s">
        <v>556</v>
      </c>
    </row>
    <row r="19" spans="1:5" ht="18" x14ac:dyDescent="0.2">
      <c r="A19" s="51">
        <v>4</v>
      </c>
      <c r="B19" s="48" t="s">
        <v>557</v>
      </c>
      <c r="C19" s="55" t="s">
        <v>439</v>
      </c>
      <c r="D19" s="24" t="s">
        <v>558</v>
      </c>
    </row>
    <row r="20" spans="1:5" x14ac:dyDescent="0.2">
      <c r="A20" s="51">
        <v>5</v>
      </c>
      <c r="B20" s="25" t="s">
        <v>559</v>
      </c>
      <c r="C20" s="53" t="s">
        <v>560</v>
      </c>
      <c r="D20" s="25" t="s">
        <v>561</v>
      </c>
    </row>
    <row r="21" spans="1:5" x14ac:dyDescent="0.2">
      <c r="A21" s="51">
        <v>6</v>
      </c>
      <c r="B21" s="23" t="s">
        <v>559</v>
      </c>
      <c r="C21" s="53" t="s">
        <v>560</v>
      </c>
      <c r="D21" s="23" t="s">
        <v>562</v>
      </c>
    </row>
    <row r="22" spans="1:5" x14ac:dyDescent="0.2">
      <c r="A22" s="51">
        <v>7</v>
      </c>
      <c r="B22" s="23" t="s">
        <v>559</v>
      </c>
      <c r="C22" s="56" t="s">
        <v>563</v>
      </c>
      <c r="D22" s="23" t="s">
        <v>564</v>
      </c>
      <c r="E22" t="s">
        <v>565</v>
      </c>
    </row>
    <row r="23" spans="1:5" x14ac:dyDescent="0.2">
      <c r="A23" s="51">
        <v>8</v>
      </c>
      <c r="B23" s="23" t="s">
        <v>566</v>
      </c>
      <c r="C23" s="53" t="s">
        <v>567</v>
      </c>
      <c r="D23" s="23" t="s">
        <v>568</v>
      </c>
    </row>
    <row r="24" spans="1:5" x14ac:dyDescent="0.2">
      <c r="A24" s="51">
        <v>9</v>
      </c>
      <c r="B24" s="25" t="s">
        <v>569</v>
      </c>
      <c r="C24" s="53" t="s">
        <v>570</v>
      </c>
      <c r="D24" s="25" t="s">
        <v>571</v>
      </c>
    </row>
    <row r="25" spans="1:5" x14ac:dyDescent="0.2">
      <c r="A25" s="51">
        <v>10</v>
      </c>
      <c r="B25" s="25" t="s">
        <v>572</v>
      </c>
      <c r="C25" s="53" t="s">
        <v>381</v>
      </c>
      <c r="D25" s="25" t="s">
        <v>573</v>
      </c>
    </row>
    <row r="26" spans="1:5" x14ac:dyDescent="0.2">
      <c r="A26" s="51">
        <v>11</v>
      </c>
      <c r="B26" s="25" t="s">
        <v>572</v>
      </c>
      <c r="C26" s="53" t="s">
        <v>381</v>
      </c>
      <c r="D26" s="25" t="s">
        <v>574</v>
      </c>
    </row>
    <row r="27" spans="1:5" x14ac:dyDescent="0.2">
      <c r="A27" s="51">
        <v>12</v>
      </c>
      <c r="B27" s="50" t="s">
        <v>569</v>
      </c>
      <c r="C27" s="50" t="s">
        <v>575</v>
      </c>
      <c r="D27" s="25" t="s">
        <v>576</v>
      </c>
    </row>
    <row r="28" spans="1:5" ht="18" x14ac:dyDescent="0.2">
      <c r="A28" s="51">
        <v>13</v>
      </c>
      <c r="B28" s="50" t="s">
        <v>577</v>
      </c>
      <c r="C28" s="50" t="s">
        <v>578</v>
      </c>
      <c r="D28" s="25" t="s">
        <v>579</v>
      </c>
    </row>
    <row r="29" spans="1:5" ht="18" x14ac:dyDescent="0.2">
      <c r="A29" s="51">
        <v>14</v>
      </c>
      <c r="B29" s="50" t="s">
        <v>577</v>
      </c>
      <c r="C29" s="50" t="s">
        <v>580</v>
      </c>
      <c r="D29" s="25" t="s">
        <v>581</v>
      </c>
    </row>
    <row r="30" spans="1:5" x14ac:dyDescent="0.2">
      <c r="A30" s="51">
        <v>15</v>
      </c>
      <c r="B30" s="50" t="s">
        <v>582</v>
      </c>
      <c r="C30" s="50" t="s">
        <v>583</v>
      </c>
      <c r="D30" s="25" t="s">
        <v>584</v>
      </c>
    </row>
    <row r="31" spans="1:5" x14ac:dyDescent="0.2">
      <c r="A31" s="51">
        <v>16</v>
      </c>
      <c r="B31" s="50" t="s">
        <v>582</v>
      </c>
      <c r="C31" s="50" t="s">
        <v>585</v>
      </c>
      <c r="D31" s="25" t="s">
        <v>586</v>
      </c>
    </row>
    <row r="32" spans="1:5" ht="18" x14ac:dyDescent="0.2">
      <c r="A32" s="51">
        <v>17</v>
      </c>
      <c r="B32" s="50" t="s">
        <v>587</v>
      </c>
      <c r="C32" s="50" t="s">
        <v>588</v>
      </c>
      <c r="D32" s="25" t="s">
        <v>589</v>
      </c>
    </row>
    <row r="33" spans="1:4" x14ac:dyDescent="0.2">
      <c r="A33" s="51">
        <v>18</v>
      </c>
      <c r="B33" s="50" t="s">
        <v>590</v>
      </c>
      <c r="C33" s="50" t="s">
        <v>591</v>
      </c>
      <c r="D33" s="25" t="s">
        <v>592</v>
      </c>
    </row>
    <row r="34" spans="1:4" x14ac:dyDescent="0.2">
      <c r="A34" s="51">
        <v>19</v>
      </c>
      <c r="B34" s="50" t="s">
        <v>582</v>
      </c>
      <c r="C34" s="50" t="s">
        <v>463</v>
      </c>
      <c r="D34" s="133" t="s">
        <v>3547</v>
      </c>
    </row>
    <row r="35" spans="1:4" x14ac:dyDescent="0.2">
      <c r="A35" s="51">
        <v>20</v>
      </c>
      <c r="B35" s="50" t="s">
        <v>582</v>
      </c>
      <c r="C35" s="50" t="s">
        <v>463</v>
      </c>
      <c r="D35" s="25" t="s">
        <v>593</v>
      </c>
    </row>
    <row r="36" spans="1:4" x14ac:dyDescent="0.2">
      <c r="A36" s="51" t="s">
        <v>594</v>
      </c>
      <c r="B36" s="50" t="s">
        <v>595</v>
      </c>
      <c r="C36" s="50" t="s">
        <v>463</v>
      </c>
      <c r="D36" s="25" t="s">
        <v>596</v>
      </c>
    </row>
    <row r="37" spans="1:4" x14ac:dyDescent="0.2">
      <c r="A37" s="51">
        <v>23</v>
      </c>
      <c r="B37" s="50" t="s">
        <v>597</v>
      </c>
      <c r="C37" s="50" t="s">
        <v>598</v>
      </c>
      <c r="D37" s="25" t="s">
        <v>599</v>
      </c>
    </row>
    <row r="38" spans="1:4" ht="18" x14ac:dyDescent="0.2">
      <c r="A38" s="51">
        <v>24</v>
      </c>
      <c r="B38" s="50" t="s">
        <v>600</v>
      </c>
      <c r="C38" s="50" t="s">
        <v>601</v>
      </c>
      <c r="D38" s="25" t="s">
        <v>602</v>
      </c>
    </row>
    <row r="39" spans="1:4" ht="18" x14ac:dyDescent="0.2">
      <c r="A39" s="51">
        <v>25</v>
      </c>
      <c r="B39" s="50" t="s">
        <v>603</v>
      </c>
      <c r="C39" s="50" t="s">
        <v>604</v>
      </c>
      <c r="D39" s="25" t="s">
        <v>605</v>
      </c>
    </row>
    <row r="40" spans="1:4" ht="18" x14ac:dyDescent="0.2">
      <c r="A40" s="51">
        <v>26</v>
      </c>
      <c r="B40" s="50" t="s">
        <v>606</v>
      </c>
      <c r="C40" s="50" t="s">
        <v>607</v>
      </c>
      <c r="D40" s="30" t="s">
        <v>608</v>
      </c>
    </row>
    <row r="41" spans="1:4" ht="18" x14ac:dyDescent="0.2">
      <c r="A41" s="51">
        <v>27</v>
      </c>
      <c r="B41" s="50" t="s">
        <v>609</v>
      </c>
      <c r="C41" s="50" t="s">
        <v>607</v>
      </c>
      <c r="D41" s="25" t="s">
        <v>610</v>
      </c>
    </row>
    <row r="42" spans="1:4" x14ac:dyDescent="0.2">
      <c r="A42" s="51">
        <v>28</v>
      </c>
      <c r="B42" s="50" t="s">
        <v>582</v>
      </c>
      <c r="C42" s="50" t="s">
        <v>611</v>
      </c>
      <c r="D42" s="30" t="s">
        <v>612</v>
      </c>
    </row>
    <row r="43" spans="1:4" ht="18" x14ac:dyDescent="0.2">
      <c r="A43" s="51">
        <v>29</v>
      </c>
      <c r="B43" s="50" t="s">
        <v>609</v>
      </c>
      <c r="C43" s="50" t="s">
        <v>613</v>
      </c>
      <c r="D43" s="25" t="s">
        <v>614</v>
      </c>
    </row>
    <row r="44" spans="1:4" x14ac:dyDescent="0.2">
      <c r="A44" s="51">
        <v>30</v>
      </c>
      <c r="B44" s="50" t="s">
        <v>615</v>
      </c>
      <c r="C44" s="50" t="s">
        <v>560</v>
      </c>
      <c r="D44" s="25" t="s">
        <v>616</v>
      </c>
    </row>
    <row r="45" spans="1:4" ht="18" x14ac:dyDescent="0.2">
      <c r="A45" s="51">
        <v>31</v>
      </c>
      <c r="B45" s="50" t="s">
        <v>617</v>
      </c>
      <c r="C45" s="50" t="s">
        <v>618</v>
      </c>
      <c r="D45" s="25" t="s">
        <v>619</v>
      </c>
    </row>
    <row r="46" spans="1:4" x14ac:dyDescent="0.2">
      <c r="A46" s="51">
        <v>32</v>
      </c>
      <c r="B46" s="50" t="s">
        <v>620</v>
      </c>
      <c r="C46" s="50" t="s">
        <v>621</v>
      </c>
      <c r="D46" s="25" t="s">
        <v>622</v>
      </c>
    </row>
    <row r="47" spans="1:4" x14ac:dyDescent="0.2">
      <c r="A47" s="51">
        <v>33</v>
      </c>
      <c r="B47" s="50" t="s">
        <v>623</v>
      </c>
      <c r="C47" s="50" t="s">
        <v>624</v>
      </c>
      <c r="D47" s="25" t="s">
        <v>625</v>
      </c>
    </row>
    <row r="48" spans="1:4" ht="18" x14ac:dyDescent="0.2">
      <c r="A48" s="51">
        <v>34</v>
      </c>
      <c r="B48" s="50" t="s">
        <v>626</v>
      </c>
      <c r="C48" s="50" t="s">
        <v>627</v>
      </c>
      <c r="D48" s="25" t="s">
        <v>628</v>
      </c>
    </row>
    <row r="49" spans="1:4" x14ac:dyDescent="0.2">
      <c r="A49" s="51">
        <v>35</v>
      </c>
      <c r="B49" s="50" t="s">
        <v>629</v>
      </c>
      <c r="C49" s="50" t="s">
        <v>630</v>
      </c>
      <c r="D49" s="25" t="s">
        <v>631</v>
      </c>
    </row>
    <row r="50" spans="1:4" x14ac:dyDescent="0.2">
      <c r="A50" s="51">
        <v>36</v>
      </c>
      <c r="B50" s="50" t="s">
        <v>632</v>
      </c>
      <c r="C50" s="50" t="s">
        <v>633</v>
      </c>
      <c r="D50" s="25" t="s">
        <v>634</v>
      </c>
    </row>
    <row r="51" spans="1:4" ht="18" x14ac:dyDescent="0.2">
      <c r="A51" s="51">
        <v>37</v>
      </c>
      <c r="B51" s="50" t="s">
        <v>635</v>
      </c>
      <c r="C51" s="50" t="s">
        <v>460</v>
      </c>
      <c r="D51" s="25" t="s">
        <v>636</v>
      </c>
    </row>
    <row r="52" spans="1:4" ht="18" x14ac:dyDescent="0.2">
      <c r="A52" s="51">
        <v>38</v>
      </c>
      <c r="B52" s="50" t="s">
        <v>637</v>
      </c>
      <c r="C52" s="50" t="s">
        <v>460</v>
      </c>
      <c r="D52" s="25" t="s">
        <v>638</v>
      </c>
    </row>
    <row r="53" spans="1:4" ht="18" x14ac:dyDescent="0.2">
      <c r="A53" s="51">
        <v>39</v>
      </c>
      <c r="B53" s="50" t="s">
        <v>635</v>
      </c>
      <c r="C53" s="50" t="s">
        <v>639</v>
      </c>
      <c r="D53" s="25" t="s">
        <v>640</v>
      </c>
    </row>
    <row r="54" spans="1:4" ht="18" x14ac:dyDescent="0.2">
      <c r="A54" s="51">
        <v>40</v>
      </c>
      <c r="B54" s="50" t="s">
        <v>641</v>
      </c>
      <c r="C54" s="50" t="s">
        <v>642</v>
      </c>
      <c r="D54" s="25" t="s">
        <v>643</v>
      </c>
    </row>
    <row r="55" spans="1:4" x14ac:dyDescent="0.2">
      <c r="A55" s="51">
        <v>41</v>
      </c>
      <c r="B55" s="50" t="s">
        <v>629</v>
      </c>
      <c r="C55" s="50" t="s">
        <v>644</v>
      </c>
      <c r="D55" s="25" t="s">
        <v>645</v>
      </c>
    </row>
    <row r="56" spans="1:4" ht="18" x14ac:dyDescent="0.2">
      <c r="A56" s="51">
        <v>42</v>
      </c>
      <c r="B56" s="50" t="s">
        <v>646</v>
      </c>
      <c r="C56" s="50" t="s">
        <v>644</v>
      </c>
      <c r="D56" s="25" t="s">
        <v>647</v>
      </c>
    </row>
    <row r="57" spans="1:4" x14ac:dyDescent="0.2">
      <c r="A57" s="51">
        <v>43</v>
      </c>
      <c r="B57" s="50" t="s">
        <v>648</v>
      </c>
      <c r="C57" s="50" t="s">
        <v>489</v>
      </c>
      <c r="D57" s="25" t="s">
        <v>2896</v>
      </c>
    </row>
    <row r="58" spans="1:4" ht="18" x14ac:dyDescent="0.2">
      <c r="A58" s="51">
        <v>44</v>
      </c>
      <c r="B58" s="50" t="s">
        <v>635</v>
      </c>
      <c r="C58" s="50" t="s">
        <v>649</v>
      </c>
      <c r="D58" s="25" t="s">
        <v>650</v>
      </c>
    </row>
    <row r="59" spans="1:4" x14ac:dyDescent="0.2">
      <c r="A59" s="51">
        <v>45</v>
      </c>
      <c r="B59" s="50" t="s">
        <v>629</v>
      </c>
      <c r="C59" s="50" t="s">
        <v>651</v>
      </c>
      <c r="D59" s="25" t="s">
        <v>652</v>
      </c>
    </row>
    <row r="60" spans="1:4" ht="18" x14ac:dyDescent="0.2">
      <c r="A60" s="51">
        <v>46</v>
      </c>
      <c r="B60" s="50" t="s">
        <v>653</v>
      </c>
      <c r="C60" s="50" t="s">
        <v>654</v>
      </c>
      <c r="D60" s="25" t="s">
        <v>655</v>
      </c>
    </row>
    <row r="61" spans="1:4" x14ac:dyDescent="0.2">
      <c r="A61" s="51">
        <v>47</v>
      </c>
      <c r="B61" s="50" t="s">
        <v>656</v>
      </c>
      <c r="C61" s="50" t="s">
        <v>657</v>
      </c>
      <c r="D61" s="25" t="s">
        <v>658</v>
      </c>
    </row>
    <row r="62" spans="1:4" x14ac:dyDescent="0.2">
      <c r="A62" s="51">
        <v>48</v>
      </c>
      <c r="B62" s="50" t="s">
        <v>659</v>
      </c>
      <c r="C62" s="50" t="s">
        <v>660</v>
      </c>
      <c r="D62" s="25" t="s">
        <v>661</v>
      </c>
    </row>
    <row r="97" spans="1:3" x14ac:dyDescent="0.2">
      <c r="A97" s="6" t="s">
        <v>3</v>
      </c>
      <c r="B97" s="8" t="s">
        <v>5</v>
      </c>
      <c r="C97" s="2"/>
    </row>
    <row r="98" spans="1:3" x14ac:dyDescent="0.2">
      <c r="A98" s="3"/>
      <c r="B98" s="3"/>
      <c r="C98" s="2"/>
    </row>
    <row r="99" spans="1:3" x14ac:dyDescent="0.2">
      <c r="A99" s="6" t="s">
        <v>4</v>
      </c>
      <c r="B99" s="8" t="s">
        <v>6</v>
      </c>
      <c r="C99" s="2"/>
    </row>
    <row r="100" spans="1:3" x14ac:dyDescent="0.2">
      <c r="A100" s="3"/>
      <c r="B100" s="3"/>
      <c r="C100" s="2"/>
    </row>
    <row r="101" spans="1:3" x14ac:dyDescent="0.2">
      <c r="A101" s="6" t="s">
        <v>13</v>
      </c>
      <c r="B101" s="3"/>
      <c r="C101" s="2"/>
    </row>
  </sheetData>
  <protectedRanges>
    <protectedRange sqref="F29" name="Rango1_23"/>
    <protectedRange sqref="F30" name="Rango1_24"/>
    <protectedRange sqref="F31" name="Rango1_25"/>
    <protectedRange sqref="F32" name="Rango1_26"/>
    <protectedRange sqref="F33" name="Rango1_27"/>
    <protectedRange sqref="F34" name="Rango1_28"/>
    <protectedRange sqref="F35" name="Rango1_29"/>
    <protectedRange sqref="F36" name="Rango1_30"/>
    <protectedRange sqref="F37" name="Rango1_31"/>
    <protectedRange sqref="F38" name="Rango1_32"/>
    <protectedRange sqref="F39" name="Rango1_33"/>
    <protectedRange sqref="F40" name="Rango1_34"/>
    <protectedRange sqref="F41 F46:F62 E42:F45" name="Rango1_35"/>
    <protectedRange sqref="B17 D17" name="Rango1_1_1"/>
    <protectedRange sqref="B18 D18" name="Rango1_2_1"/>
    <protectedRange sqref="B19:D19" name="Rango1_3_1"/>
    <protectedRange sqref="B20 D20" name="Rango1_4_1"/>
    <protectedRange sqref="B21 D21" name="Rango1_5_1"/>
    <protectedRange sqref="B22 D22" name="Rango1_6_1"/>
    <protectedRange sqref="B23 D23" name="Rango1_7_1"/>
    <protectedRange sqref="B24 D24" name="Rango1_8_1"/>
    <protectedRange sqref="B25 D25" name="Rango1_9_1"/>
    <protectedRange sqref="B26 D26" name="Rango1_10_1"/>
    <protectedRange sqref="C16" name="Rango1_12_1"/>
    <protectedRange sqref="C17" name="Rango1_13_1"/>
    <protectedRange sqref="C20" name="Rango1_14_1"/>
    <protectedRange sqref="C21" name="Rango1_15_1"/>
    <protectedRange sqref="C22" name="Rango1_16_1"/>
    <protectedRange sqref="C23" name="Rango1_17_1"/>
    <protectedRange sqref="C24" name="Rango1_18_1"/>
    <protectedRange sqref="C25" name="Rango1_19_1"/>
    <protectedRange sqref="C26" name="Rango1_20_1"/>
    <protectedRange sqref="D27:E27" name="Rango1_21_1"/>
    <protectedRange sqref="D28:E28" name="Rango1_22_1"/>
    <protectedRange sqref="D29:E29" name="Rango1_23_1"/>
    <protectedRange sqref="D30:E30" name="Rango1_24_1"/>
    <protectedRange sqref="D31:E31" name="Rango1_25_1"/>
    <protectedRange sqref="D32:E32" name="Rango1_26_1"/>
    <protectedRange sqref="D33:E33" name="Rango1_27_1"/>
    <protectedRange sqref="D34:E34" name="Rango1_28_1"/>
    <protectedRange sqref="D35:E35" name="Rango1_29_1"/>
    <protectedRange sqref="D36:E36" name="Rango1_30_1"/>
    <protectedRange sqref="D37:E37" name="Rango1_31_1"/>
    <protectedRange sqref="D38:E38" name="Rango1_32_1"/>
    <protectedRange sqref="D39:E39" name="Rango1_33_1"/>
    <protectedRange sqref="D40:E40" name="Rango1_34_1"/>
    <protectedRange sqref="D41:E41 E42:E62 D46:D62" name="Rango1_35_1"/>
    <protectedRange sqref="D42" name="Rango1_36_1"/>
    <protectedRange sqref="D43" name="Rango1_37_1"/>
    <protectedRange sqref="D44" name="Rango1_38_1"/>
    <protectedRange sqref="D45" name="Rango1_39_1"/>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I712"/>
  <sheetViews>
    <sheetView topLeftCell="C166" zoomScale="120" zoomScaleNormal="120" workbookViewId="0">
      <selection activeCell="C172" sqref="A172:IV190"/>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102</v>
      </c>
      <c r="B13" s="150"/>
      <c r="C13" s="150"/>
      <c r="D13" s="150"/>
    </row>
    <row r="14" spans="1:5" x14ac:dyDescent="0.2">
      <c r="A14" s="11"/>
    </row>
    <row r="15" spans="1:5" ht="25.5" x14ac:dyDescent="0.2">
      <c r="A15" s="5" t="s">
        <v>15</v>
      </c>
      <c r="B15" s="5" t="s">
        <v>16</v>
      </c>
      <c r="C15" s="5" t="s">
        <v>17</v>
      </c>
      <c r="D15" s="29" t="s">
        <v>18</v>
      </c>
    </row>
    <row r="16" spans="1:5" ht="18" x14ac:dyDescent="0.2">
      <c r="A16" s="22">
        <v>1</v>
      </c>
      <c r="B16" s="47" t="s">
        <v>842</v>
      </c>
      <c r="C16" s="86" t="s">
        <v>90</v>
      </c>
      <c r="D16" s="23" t="str">
        <f>IF(A16=1,(F557),(0))</f>
        <v>JOEL GUILERMO  GALICIA  PEREZ</v>
      </c>
    </row>
    <row r="17" spans="1:4" ht="18" x14ac:dyDescent="0.2">
      <c r="A17" s="22">
        <v>2</v>
      </c>
      <c r="B17" s="47" t="s">
        <v>843</v>
      </c>
      <c r="C17" s="64" t="s">
        <v>91</v>
      </c>
      <c r="D17" s="23" t="str">
        <f>IF(A17=2,(F558),(0))</f>
        <v>MARGARITO LUCAS  GALICIA  PEREZ</v>
      </c>
    </row>
    <row r="18" spans="1:4" ht="18" x14ac:dyDescent="0.2">
      <c r="A18" s="22">
        <v>3</v>
      </c>
      <c r="B18" s="47" t="s">
        <v>844</v>
      </c>
      <c r="C18" s="65" t="s">
        <v>99</v>
      </c>
      <c r="D18" s="23" t="str">
        <f>IF(A18=3,(F559),(0))</f>
        <v>EFRAIN  MENDEZ ARELIO</v>
      </c>
    </row>
    <row r="19" spans="1:4" ht="18" x14ac:dyDescent="0.2">
      <c r="A19" s="22">
        <v>4</v>
      </c>
      <c r="B19" s="48" t="s">
        <v>845</v>
      </c>
      <c r="C19" s="66" t="s">
        <v>99</v>
      </c>
      <c r="D19" s="23" t="str">
        <f>IF(A19=4,(F560),(0))</f>
        <v>PEDRO  ARELIO JURADO</v>
      </c>
    </row>
    <row r="20" spans="1:4" ht="18" x14ac:dyDescent="0.2">
      <c r="A20" s="22">
        <v>5</v>
      </c>
      <c r="B20" s="49" t="s">
        <v>846</v>
      </c>
      <c r="C20" s="64" t="s">
        <v>92</v>
      </c>
      <c r="D20" s="23" t="str">
        <f>IF(A20=5,(F561),(0))</f>
        <v>CONCEPCION  LEYTE LOZANO</v>
      </c>
    </row>
    <row r="21" spans="1:4" ht="18" x14ac:dyDescent="0.2">
      <c r="A21" s="22">
        <v>6</v>
      </c>
      <c r="B21" s="49" t="s">
        <v>846</v>
      </c>
      <c r="C21" s="64" t="s">
        <v>92</v>
      </c>
      <c r="D21" s="23" t="str">
        <f>IF(A21=6,(F562),(0))</f>
        <v>CONCEPCION  LEYTE LOZANO</v>
      </c>
    </row>
    <row r="22" spans="1:4" ht="18" x14ac:dyDescent="0.2">
      <c r="A22" s="22">
        <v>7</v>
      </c>
      <c r="B22" s="47" t="s">
        <v>847</v>
      </c>
      <c r="C22" s="64" t="s">
        <v>93</v>
      </c>
      <c r="D22" s="23" t="str">
        <f>IF(A22=7,(F563),(0))</f>
        <v>JUANA   RAMIREZ MEDINA</v>
      </c>
    </row>
    <row r="23" spans="1:4" ht="18" x14ac:dyDescent="0.2">
      <c r="A23" s="22">
        <v>8</v>
      </c>
      <c r="B23" s="47" t="s">
        <v>848</v>
      </c>
      <c r="C23" s="67" t="s">
        <v>94</v>
      </c>
      <c r="D23" s="23" t="str">
        <f>IF(A23=8,(F564),(0))</f>
        <v>EDGAR  PALACIOS PAREDES</v>
      </c>
    </row>
    <row r="24" spans="1:4" ht="27" x14ac:dyDescent="0.2">
      <c r="A24" s="22">
        <v>9</v>
      </c>
      <c r="B24" s="47" t="s">
        <v>849</v>
      </c>
      <c r="C24" s="64" t="s">
        <v>95</v>
      </c>
      <c r="D24" s="23" t="str">
        <f>IF(A24=9,(F565),(0))</f>
        <v>RAQUEL  RAMIREZ ROSALES</v>
      </c>
    </row>
    <row r="25" spans="1:4" ht="18" x14ac:dyDescent="0.2">
      <c r="A25" s="22">
        <v>10</v>
      </c>
      <c r="B25" s="49" t="s">
        <v>851</v>
      </c>
      <c r="C25" s="64" t="s">
        <v>96</v>
      </c>
      <c r="D25" s="23" t="str">
        <f>IF(A25=10,(F566),(0))</f>
        <v>JESUS  MEJIA NAPOLES</v>
      </c>
    </row>
    <row r="26" spans="1:4" ht="18" x14ac:dyDescent="0.2">
      <c r="A26" s="22">
        <v>11</v>
      </c>
      <c r="B26" s="49" t="s">
        <v>850</v>
      </c>
      <c r="C26" s="64" t="s">
        <v>97</v>
      </c>
      <c r="D26" s="23" t="str">
        <f>IF(A26=11,(F567),(0))</f>
        <v>JOSE   MENDEZ DE LA PEÑA</v>
      </c>
    </row>
    <row r="27" spans="1:4" ht="18" x14ac:dyDescent="0.2">
      <c r="A27" s="22">
        <v>12</v>
      </c>
      <c r="B27" s="49" t="s">
        <v>852</v>
      </c>
      <c r="C27" s="64" t="s">
        <v>98</v>
      </c>
      <c r="D27" s="23" t="str">
        <f>IF(A27=12,(F568),(0))</f>
        <v>MARIA GUADALUPE  MEJIA  MORA</v>
      </c>
    </row>
    <row r="28" spans="1:4" ht="18" x14ac:dyDescent="0.2">
      <c r="A28" s="22">
        <v>13</v>
      </c>
      <c r="B28" s="52" t="s">
        <v>850</v>
      </c>
      <c r="C28" s="52" t="s">
        <v>853</v>
      </c>
      <c r="D28" s="23" t="str">
        <f>IF(A28=13,(F569),(0))</f>
        <v>RAQUEL  GARCIA VALLEJO</v>
      </c>
    </row>
    <row r="29" spans="1:4" ht="18" x14ac:dyDescent="0.2">
      <c r="A29" s="22">
        <v>14</v>
      </c>
      <c r="B29" s="52" t="s">
        <v>854</v>
      </c>
      <c r="C29" s="52" t="s">
        <v>855</v>
      </c>
      <c r="D29" s="23" t="str">
        <f>IF(A29=14,(F570),(0))</f>
        <v>MARIA GRACIELA  MORA  VELAZQUEZ</v>
      </c>
    </row>
    <row r="30" spans="1:4" ht="18" x14ac:dyDescent="0.2">
      <c r="A30" s="22">
        <v>15</v>
      </c>
      <c r="B30" s="52" t="s">
        <v>856</v>
      </c>
      <c r="C30" s="52" t="s">
        <v>857</v>
      </c>
      <c r="D30" s="23" t="str">
        <f>IF(A30=15,(F571),(0))</f>
        <v>RUBENS  ALQUICIRA GARCIA</v>
      </c>
    </row>
    <row r="31" spans="1:4" ht="27" x14ac:dyDescent="0.2">
      <c r="A31" s="22">
        <v>16</v>
      </c>
      <c r="B31" s="52" t="s">
        <v>858</v>
      </c>
      <c r="C31" s="52" t="s">
        <v>859</v>
      </c>
      <c r="D31" s="23" t="str">
        <f>IF(A31=16,(F572),(0))</f>
        <v>ADRIAN MIGUEL  MORAN DELGADO</v>
      </c>
    </row>
    <row r="32" spans="1:4" ht="27" x14ac:dyDescent="0.2">
      <c r="A32" s="22">
        <v>17</v>
      </c>
      <c r="B32" s="52" t="s">
        <v>860</v>
      </c>
      <c r="C32" s="52" t="s">
        <v>861</v>
      </c>
      <c r="D32" s="23" t="str">
        <f>IF(A32=17,(F573),(0))</f>
        <v>MARIA TERESA  MEJIA BARRANCO</v>
      </c>
    </row>
    <row r="33" spans="1:4" ht="27" x14ac:dyDescent="0.2">
      <c r="A33" s="22">
        <v>18</v>
      </c>
      <c r="B33" s="52" t="s">
        <v>860</v>
      </c>
      <c r="C33" s="52" t="s">
        <v>861</v>
      </c>
      <c r="D33" s="23" t="str">
        <f>IF(A33=18,(F574),(0))</f>
        <v>MARIA TERESA  MEJIA BARRANCO</v>
      </c>
    </row>
    <row r="34" spans="1:4" ht="18" x14ac:dyDescent="0.2">
      <c r="A34" s="22">
        <v>19</v>
      </c>
      <c r="B34" s="52" t="s">
        <v>862</v>
      </c>
      <c r="C34" s="52" t="s">
        <v>863</v>
      </c>
      <c r="D34" s="23" t="str">
        <f>IF(A34=19,(F575),(0))</f>
        <v>J. REFUGIO  MONCAYO RODRIGUEZ</v>
      </c>
    </row>
    <row r="35" spans="1:4" ht="18" x14ac:dyDescent="0.2">
      <c r="A35" s="22">
        <v>20</v>
      </c>
      <c r="B35" s="52" t="s">
        <v>864</v>
      </c>
      <c r="C35" s="52" t="s">
        <v>865</v>
      </c>
      <c r="D35" s="23" t="str">
        <f>IF(A35=20,(F576),(0))</f>
        <v>CECILIA  GONZALEZ CAZARES</v>
      </c>
    </row>
    <row r="36" spans="1:4" ht="18" x14ac:dyDescent="0.2">
      <c r="A36" s="22">
        <v>21</v>
      </c>
      <c r="B36" s="52" t="s">
        <v>864</v>
      </c>
      <c r="C36" s="52" t="s">
        <v>865</v>
      </c>
      <c r="D36" s="23" t="str">
        <f>IF(A36=21,(F577),(0))</f>
        <v>CECILIA  GONZALEZ CAZARES</v>
      </c>
    </row>
    <row r="37" spans="1:4" ht="18" x14ac:dyDescent="0.2">
      <c r="A37" s="22">
        <v>22</v>
      </c>
      <c r="B37" s="52" t="s">
        <v>866</v>
      </c>
      <c r="C37" s="52" t="s">
        <v>865</v>
      </c>
      <c r="D37" s="23" t="str">
        <f>IF(A37=22,(F578),(0))</f>
        <v>ALAN GUILLERMO  GALICIA GONZALEZ</v>
      </c>
    </row>
    <row r="38" spans="1:4" ht="18" x14ac:dyDescent="0.2">
      <c r="A38" s="22">
        <v>23</v>
      </c>
      <c r="B38" s="52" t="s">
        <v>867</v>
      </c>
      <c r="C38" s="52" t="s">
        <v>868</v>
      </c>
      <c r="D38" s="23" t="str">
        <f>IF(A38=23,(F579),(0))</f>
        <v>ISIDORO BENITO  MARTINEZ PEREZ</v>
      </c>
    </row>
    <row r="39" spans="1:4" ht="18" x14ac:dyDescent="0.2">
      <c r="A39" s="22">
        <v>24</v>
      </c>
      <c r="B39" s="52" t="s">
        <v>867</v>
      </c>
      <c r="C39" s="52" t="s">
        <v>869</v>
      </c>
      <c r="D39" s="23" t="str">
        <f>IF(A39=24,(F580),(0))</f>
        <v>DANIEL  MARTINEZ GARCIA</v>
      </c>
    </row>
    <row r="40" spans="1:4" ht="18" x14ac:dyDescent="0.2">
      <c r="A40" s="22">
        <v>25</v>
      </c>
      <c r="B40" s="52" t="s">
        <v>870</v>
      </c>
      <c r="C40" s="52" t="s">
        <v>871</v>
      </c>
      <c r="D40" s="23" t="str">
        <f>IF(A40=25,(F581),(0))</f>
        <v>MARIBEL   ALIZOTA MUÑOZ</v>
      </c>
    </row>
    <row r="41" spans="1:4" ht="18" x14ac:dyDescent="0.2">
      <c r="A41" s="22">
        <v>26</v>
      </c>
      <c r="B41" s="52" t="s">
        <v>872</v>
      </c>
      <c r="C41" s="52" t="s">
        <v>873</v>
      </c>
      <c r="D41" s="23" t="str">
        <f>IF(A41=26,(F582),(0))</f>
        <v>DOLORES PALMIRA  CUEVAS GARCIA</v>
      </c>
    </row>
    <row r="42" spans="1:4" ht="18" x14ac:dyDescent="0.2">
      <c r="A42" s="22">
        <v>27</v>
      </c>
      <c r="B42" s="52" t="s">
        <v>872</v>
      </c>
      <c r="C42" s="52" t="s">
        <v>873</v>
      </c>
      <c r="D42" s="23" t="str">
        <f>IF(A42=27,(F583),(0))</f>
        <v>DOLORES PALMIRA  CUEVAS GARCIA</v>
      </c>
    </row>
    <row r="43" spans="1:4" ht="18" x14ac:dyDescent="0.2">
      <c r="A43" s="22">
        <v>28</v>
      </c>
      <c r="B43" s="52" t="s">
        <v>874</v>
      </c>
      <c r="C43" s="52" t="s">
        <v>875</v>
      </c>
      <c r="D43" s="23" t="str">
        <f>IF(A43=28,(F584),(0))</f>
        <v>EDUARDO  JUAREZ BARRANCO</v>
      </c>
    </row>
    <row r="44" spans="1:4" ht="18" x14ac:dyDescent="0.2">
      <c r="A44" s="22">
        <v>29</v>
      </c>
      <c r="B44" s="52" t="s">
        <v>876</v>
      </c>
      <c r="C44" s="52" t="s">
        <v>877</v>
      </c>
      <c r="D44" s="23" t="str">
        <f>IF(A44=29,(F585),(0))</f>
        <v>ALEJANDRA  MATEOS  HERNANDEZ</v>
      </c>
    </row>
    <row r="45" spans="1:4" ht="18" x14ac:dyDescent="0.2">
      <c r="A45" s="22">
        <v>30</v>
      </c>
      <c r="B45" s="52" t="s">
        <v>878</v>
      </c>
      <c r="C45" s="52" t="s">
        <v>879</v>
      </c>
      <c r="D45" s="23" t="str">
        <f>IF(A45=30,(F586),(0))</f>
        <v>FLORINA   GARCIA VALLEJO</v>
      </c>
    </row>
    <row r="46" spans="1:4" ht="18" x14ac:dyDescent="0.2">
      <c r="A46" s="22">
        <v>31</v>
      </c>
      <c r="B46" s="52" t="s">
        <v>881</v>
      </c>
      <c r="C46" s="52" t="s">
        <v>880</v>
      </c>
      <c r="D46" s="135" t="s">
        <v>3546</v>
      </c>
    </row>
    <row r="47" spans="1:4" ht="27" x14ac:dyDescent="0.2">
      <c r="A47" s="22">
        <v>32</v>
      </c>
      <c r="B47" s="52" t="s">
        <v>882</v>
      </c>
      <c r="C47" s="52" t="s">
        <v>883</v>
      </c>
      <c r="D47" s="23" t="str">
        <f>IF(A47=32,(F588),(0))</f>
        <v>CLAUDIA  MARTELL GONZALEZ</v>
      </c>
    </row>
    <row r="48" spans="1:4" ht="18" x14ac:dyDescent="0.2">
      <c r="A48" s="22">
        <v>33</v>
      </c>
      <c r="B48" s="52" t="s">
        <v>884</v>
      </c>
      <c r="C48" s="52" t="s">
        <v>885</v>
      </c>
      <c r="D48" s="23" t="str">
        <f>IF(A48=33,(F589),(0))</f>
        <v>GAUDENCIO  RIVERA BALTAZAR</v>
      </c>
    </row>
    <row r="49" spans="1:4" ht="18" x14ac:dyDescent="0.2">
      <c r="A49" s="22">
        <v>34</v>
      </c>
      <c r="B49" s="52" t="s">
        <v>886</v>
      </c>
      <c r="C49" s="52" t="s">
        <v>887</v>
      </c>
      <c r="D49" s="23" t="str">
        <f>IF(A49=34,(F590),(0))</f>
        <v>LOURDES  ALVAREZ GONZALEZ</v>
      </c>
    </row>
    <row r="50" spans="1:4" ht="18" x14ac:dyDescent="0.2">
      <c r="A50" s="22">
        <v>35</v>
      </c>
      <c r="B50" s="52" t="s">
        <v>886</v>
      </c>
      <c r="C50" s="52" t="s">
        <v>887</v>
      </c>
      <c r="D50" s="23" t="str">
        <f>IF(A50=35,(F591),(0))</f>
        <v>LOURDES  ALVAREZ GONZALEZ</v>
      </c>
    </row>
    <row r="51" spans="1:4" ht="18" x14ac:dyDescent="0.2">
      <c r="A51" s="22">
        <v>36</v>
      </c>
      <c r="B51" s="52" t="s">
        <v>888</v>
      </c>
      <c r="C51" s="52" t="s">
        <v>889</v>
      </c>
      <c r="D51" s="23" t="str">
        <f>IF(A51=36,(F592),(0))</f>
        <v>EMILIA  FLORES SUAREZ</v>
      </c>
    </row>
    <row r="52" spans="1:4" ht="27" x14ac:dyDescent="0.2">
      <c r="A52" s="22">
        <v>37</v>
      </c>
      <c r="B52" s="52" t="s">
        <v>890</v>
      </c>
      <c r="C52" s="52" t="s">
        <v>891</v>
      </c>
      <c r="D52" s="23" t="str">
        <f>IF(A52=37,(F593),(0))</f>
        <v>MARCELINO  PEREZ DE LA CRUZ</v>
      </c>
    </row>
    <row r="53" spans="1:4" ht="27" x14ac:dyDescent="0.2">
      <c r="A53" s="22">
        <v>38</v>
      </c>
      <c r="B53" s="52" t="s">
        <v>892</v>
      </c>
      <c r="C53" s="52" t="s">
        <v>893</v>
      </c>
      <c r="D53" s="23" t="str">
        <f>IF(A53=38,(F594),(0))</f>
        <v>GUADALUPE  VAZQUEZ MUÑOZ</v>
      </c>
    </row>
    <row r="54" spans="1:4" ht="27" x14ac:dyDescent="0.2">
      <c r="A54" s="22">
        <v>39</v>
      </c>
      <c r="B54" s="52" t="s">
        <v>896</v>
      </c>
      <c r="C54" s="52" t="s">
        <v>893</v>
      </c>
      <c r="D54" s="23" t="str">
        <f>IF(A54=39,(F595),(0))</f>
        <v>JUAN   ROMERO VAZQUEZ</v>
      </c>
    </row>
    <row r="55" spans="1:4" ht="18" x14ac:dyDescent="0.2">
      <c r="A55" s="22">
        <v>40</v>
      </c>
      <c r="B55" s="52" t="s">
        <v>897</v>
      </c>
      <c r="C55" s="52" t="s">
        <v>218</v>
      </c>
      <c r="D55" s="23" t="str">
        <f>IF(A55=40,(F596),(0))</f>
        <v>ISAAC ALONSO  TREJO CASTILLO</v>
      </c>
    </row>
    <row r="56" spans="1:4" ht="27" x14ac:dyDescent="0.2">
      <c r="A56" s="22">
        <v>41</v>
      </c>
      <c r="B56" s="52" t="s">
        <v>898</v>
      </c>
      <c r="C56" s="52" t="s">
        <v>218</v>
      </c>
      <c r="D56" s="23" t="str">
        <f>IF(A56=41,(F597),(0))</f>
        <v>ARTURO  TREJO TREJO</v>
      </c>
    </row>
    <row r="57" spans="1:4" ht="18" x14ac:dyDescent="0.2">
      <c r="A57" s="22">
        <v>42</v>
      </c>
      <c r="B57" s="52" t="s">
        <v>899</v>
      </c>
      <c r="C57" s="52" t="s">
        <v>218</v>
      </c>
      <c r="D57" s="23" t="str">
        <f>IF(A57=42,(F598),(0))</f>
        <v>VIRGINIA FELIX  DE LA PEÑA GALICIA</v>
      </c>
    </row>
    <row r="58" spans="1:4" ht="18" x14ac:dyDescent="0.2">
      <c r="A58" s="22">
        <v>43</v>
      </c>
      <c r="B58" s="52" t="s">
        <v>900</v>
      </c>
      <c r="C58" s="52" t="s">
        <v>895</v>
      </c>
      <c r="D58" s="23" t="str">
        <f>IF(A58=43,(F599),(0))</f>
        <v>DAVID QUINTIN  ROMERO VAZQUEZ</v>
      </c>
    </row>
    <row r="59" spans="1:4" ht="18" x14ac:dyDescent="0.2">
      <c r="A59" s="22">
        <v>44</v>
      </c>
      <c r="B59" s="52" t="s">
        <v>901</v>
      </c>
      <c r="C59" s="52" t="s">
        <v>894</v>
      </c>
      <c r="D59" s="23" t="str">
        <f>IF(A59=44,(F600),(0))</f>
        <v>JUANA  MORALES VAZQUEZ</v>
      </c>
    </row>
    <row r="60" spans="1:4" ht="27" x14ac:dyDescent="0.2">
      <c r="A60" s="22">
        <v>45</v>
      </c>
      <c r="B60" s="52" t="s">
        <v>902</v>
      </c>
      <c r="C60" s="52" t="s">
        <v>903</v>
      </c>
      <c r="D60" s="23" t="str">
        <f>IF(A60=45,(F601),(0))</f>
        <v>ASCENCION  MEJIA NAPOLES</v>
      </c>
    </row>
    <row r="61" spans="1:4" ht="27" x14ac:dyDescent="0.2">
      <c r="A61" s="22">
        <v>46</v>
      </c>
      <c r="B61" s="52" t="s">
        <v>906</v>
      </c>
      <c r="C61" s="52" t="s">
        <v>732</v>
      </c>
      <c r="D61" s="23" t="str">
        <f>IF(A61=46,(F602),(0))</f>
        <v>MARTIN  MATEOS HERNANDEZ</v>
      </c>
    </row>
    <row r="62" spans="1:4" ht="27" x14ac:dyDescent="0.2">
      <c r="A62" s="22">
        <v>47</v>
      </c>
      <c r="B62" s="52" t="s">
        <v>907</v>
      </c>
      <c r="C62" s="52" t="s">
        <v>904</v>
      </c>
      <c r="D62" s="23" t="str">
        <f>IF(A62=47,(F603),(0))</f>
        <v>CATALINA  NAPOLES LOPEZ</v>
      </c>
    </row>
    <row r="63" spans="1:4" ht="27" x14ac:dyDescent="0.2">
      <c r="A63" s="22">
        <v>48</v>
      </c>
      <c r="B63" s="52" t="s">
        <v>907</v>
      </c>
      <c r="C63" s="52" t="s">
        <v>904</v>
      </c>
      <c r="D63" s="23" t="str">
        <f>IF(A63=48,(F604),(0))</f>
        <v>CATALINA  NAPOLES LOPEZ</v>
      </c>
    </row>
    <row r="64" spans="1:4" ht="18" x14ac:dyDescent="0.2">
      <c r="A64" s="22">
        <v>49</v>
      </c>
      <c r="B64" s="52" t="s">
        <v>908</v>
      </c>
      <c r="C64" s="52" t="s">
        <v>218</v>
      </c>
      <c r="D64" s="23" t="str">
        <f>IF(A64=49,(F605),(0))</f>
        <v>ARTEMIO  TREJO Y TREJO</v>
      </c>
    </row>
    <row r="65" spans="1:4" ht="18" x14ac:dyDescent="0.2">
      <c r="A65" s="22">
        <v>50</v>
      </c>
      <c r="B65" s="52" t="s">
        <v>908</v>
      </c>
      <c r="C65" s="27" t="s">
        <v>218</v>
      </c>
      <c r="D65" s="25" t="str">
        <f>IF(A65=50, (F606),(0))</f>
        <v>ARTEMIO  TREJO Y TREJO</v>
      </c>
    </row>
    <row r="66" spans="1:4" ht="18" x14ac:dyDescent="0.2">
      <c r="A66" s="22">
        <v>51</v>
      </c>
      <c r="B66" s="52" t="s">
        <v>908</v>
      </c>
      <c r="C66" s="27" t="s">
        <v>218</v>
      </c>
      <c r="D66" s="25" t="str">
        <f>IF(A66=51, (F607),(0))</f>
        <v>ARTEMIO  TREJO Y TREJO</v>
      </c>
    </row>
    <row r="67" spans="1:4" ht="27" x14ac:dyDescent="0.2">
      <c r="A67" s="22">
        <v>52</v>
      </c>
      <c r="B67" s="52" t="s">
        <v>2914</v>
      </c>
      <c r="C67" s="52" t="s">
        <v>905</v>
      </c>
      <c r="D67" s="25" t="str">
        <f>IF(A67=52, (F608),(0))</f>
        <v>EFRAIN  MENDEZ PADILLA</v>
      </c>
    </row>
    <row r="68" spans="1:4" ht="27" x14ac:dyDescent="0.2">
      <c r="A68" s="22">
        <v>53</v>
      </c>
      <c r="B68" s="52" t="s">
        <v>2914</v>
      </c>
      <c r="C68" s="52" t="s">
        <v>193</v>
      </c>
      <c r="D68" s="25" t="str">
        <f>IF(A68=53, (F609),(0))</f>
        <v>MIREYA  PADILLA AVILA</v>
      </c>
    </row>
    <row r="69" spans="1:4" ht="27" x14ac:dyDescent="0.2">
      <c r="A69" s="22">
        <v>54</v>
      </c>
      <c r="B69" s="52" t="s">
        <v>2915</v>
      </c>
      <c r="C69" s="52" t="s">
        <v>756</v>
      </c>
      <c r="D69" s="25" t="str">
        <f>IF(A69=54, (F610),(0))</f>
        <v>ROSA  RAMOS RIVERA</v>
      </c>
    </row>
    <row r="70" spans="1:4" ht="27" x14ac:dyDescent="0.2">
      <c r="A70" s="22">
        <v>55</v>
      </c>
      <c r="B70" s="52" t="s">
        <v>2915</v>
      </c>
      <c r="C70" s="52" t="s">
        <v>2175</v>
      </c>
      <c r="D70" s="25" t="str">
        <f>IF(A70=55, (F611),(0))</f>
        <v>ETELBERTO  SALGADO RAMOS</v>
      </c>
    </row>
    <row r="71" spans="1:4" ht="27" x14ac:dyDescent="0.2">
      <c r="A71" s="22">
        <v>56</v>
      </c>
      <c r="B71" s="52" t="s">
        <v>2916</v>
      </c>
      <c r="C71" s="52" t="s">
        <v>987</v>
      </c>
      <c r="D71" s="25" t="str">
        <f>IF(A71=56, (F612),(0))</f>
        <v>JOSE MANUEL  ARELIO CAMPOS</v>
      </c>
    </row>
    <row r="72" spans="1:4" ht="18" x14ac:dyDescent="0.2">
      <c r="A72" s="22">
        <v>57</v>
      </c>
      <c r="B72" s="52" t="s">
        <v>2917</v>
      </c>
      <c r="C72" s="52" t="s">
        <v>194</v>
      </c>
      <c r="D72" s="25" t="s">
        <v>2879</v>
      </c>
    </row>
    <row r="73" spans="1:4" ht="18" x14ac:dyDescent="0.2">
      <c r="A73" s="22">
        <v>58</v>
      </c>
      <c r="B73" s="52" t="s">
        <v>2917</v>
      </c>
      <c r="C73" s="52" t="s">
        <v>194</v>
      </c>
      <c r="D73" s="25" t="s">
        <v>2881</v>
      </c>
    </row>
    <row r="74" spans="1:4" ht="18" x14ac:dyDescent="0.2">
      <c r="A74" s="22">
        <v>59</v>
      </c>
      <c r="B74" s="52" t="s">
        <v>2917</v>
      </c>
      <c r="C74" s="52" t="s">
        <v>194</v>
      </c>
      <c r="D74" s="30" t="s">
        <v>3411</v>
      </c>
    </row>
    <row r="75" spans="1:4" ht="27" x14ac:dyDescent="0.2">
      <c r="A75" s="22">
        <v>60</v>
      </c>
      <c r="B75" s="52" t="s">
        <v>2918</v>
      </c>
      <c r="C75" s="52" t="s">
        <v>987</v>
      </c>
      <c r="D75" s="25" t="str">
        <f>IF(A75=60, (F616),(0))</f>
        <v>ITZEL  MORENO CABELLO</v>
      </c>
    </row>
    <row r="76" spans="1:4" ht="18" x14ac:dyDescent="0.2">
      <c r="A76" s="22">
        <v>61</v>
      </c>
      <c r="B76" s="52" t="s">
        <v>2919</v>
      </c>
      <c r="C76" s="52" t="s">
        <v>2176</v>
      </c>
      <c r="D76" s="25" t="str">
        <f>IF(A76=61, (F617),(0))</f>
        <v>PAZ MARIA DE LA LUZ  MEJIA NAPOLES</v>
      </c>
    </row>
    <row r="77" spans="1:4" ht="27" x14ac:dyDescent="0.2">
      <c r="A77" s="22">
        <v>62</v>
      </c>
      <c r="B77" s="52" t="s">
        <v>2920</v>
      </c>
      <c r="C77" s="52" t="s">
        <v>2177</v>
      </c>
      <c r="D77" s="25" t="str">
        <f>IF(A77=62, (F618),(0))</f>
        <v>ANTONIO  GARCIA  MORALES</v>
      </c>
    </row>
    <row r="78" spans="1:4" ht="18" x14ac:dyDescent="0.2">
      <c r="A78" s="22">
        <v>63</v>
      </c>
      <c r="B78" s="52" t="s">
        <v>2921</v>
      </c>
      <c r="C78" s="52" t="s">
        <v>193</v>
      </c>
      <c r="D78" s="25" t="str">
        <f>IF(A78=63, (F619),(0))</f>
        <v>MARIA GUADALUPE  TORRES SALCEDO</v>
      </c>
    </row>
    <row r="79" spans="1:4" ht="27" x14ac:dyDescent="0.2">
      <c r="A79" s="22">
        <v>64</v>
      </c>
      <c r="B79" s="52" t="s">
        <v>2922</v>
      </c>
      <c r="C79" s="52" t="s">
        <v>1204</v>
      </c>
      <c r="D79" s="25" t="str">
        <f>IF(A79=64, (F620),(0))</f>
        <v>ELIZABETH JAZMIN  MATEOS PEÑA</v>
      </c>
    </row>
    <row r="80" spans="1:4" ht="18" x14ac:dyDescent="0.2">
      <c r="A80" s="22">
        <v>65</v>
      </c>
      <c r="B80" s="52" t="s">
        <v>2923</v>
      </c>
      <c r="C80" s="52" t="s">
        <v>2178</v>
      </c>
      <c r="D80" s="25" t="str">
        <f>IF(A80=65, (F621),(0))</f>
        <v>RAQUEL  PEÑA MENDEZ</v>
      </c>
    </row>
    <row r="81" spans="1:4" ht="27" x14ac:dyDescent="0.2">
      <c r="A81" s="22">
        <v>66</v>
      </c>
      <c r="B81" s="52" t="s">
        <v>2924</v>
      </c>
      <c r="C81" s="52" t="s">
        <v>662</v>
      </c>
      <c r="D81" s="25" t="str">
        <f>IF(A81=66, (F622),(0))</f>
        <v xml:space="preserve"> MARIBEL  PALACIOS PAREDES</v>
      </c>
    </row>
    <row r="82" spans="1:4" ht="18" x14ac:dyDescent="0.2">
      <c r="A82" s="22">
        <v>67</v>
      </c>
      <c r="B82" s="52" t="s">
        <v>2925</v>
      </c>
      <c r="C82" s="52" t="s">
        <v>2179</v>
      </c>
      <c r="D82" s="25" t="str">
        <f>IF(A82=67, (F623),(0))</f>
        <v>JORGE ALBERTO  TORRES SALCEDO</v>
      </c>
    </row>
    <row r="83" spans="1:4" ht="18" x14ac:dyDescent="0.2">
      <c r="A83" s="22">
        <v>68</v>
      </c>
      <c r="B83" s="52" t="s">
        <v>2925</v>
      </c>
      <c r="C83" s="52" t="s">
        <v>2179</v>
      </c>
      <c r="D83" s="25" t="str">
        <f>IF(A83=68, (F624),(0))</f>
        <v>JORGE ALBERTO  TORRES SALCEDO</v>
      </c>
    </row>
    <row r="84" spans="1:4" ht="18" x14ac:dyDescent="0.2">
      <c r="A84" s="22">
        <v>69</v>
      </c>
      <c r="B84" s="52" t="s">
        <v>2926</v>
      </c>
      <c r="C84" s="52" t="s">
        <v>2180</v>
      </c>
      <c r="D84" s="25" t="str">
        <f>IF(A84=69, (F625),(0))</f>
        <v>FRANCISCO PLATINI  CENTENO ROJAS</v>
      </c>
    </row>
    <row r="85" spans="1:4" ht="18" x14ac:dyDescent="0.2">
      <c r="A85" s="22">
        <v>70</v>
      </c>
      <c r="B85" s="52" t="s">
        <v>2926</v>
      </c>
      <c r="C85" s="52" t="s">
        <v>2181</v>
      </c>
      <c r="D85" s="25" t="str">
        <f>IF(A85=70, (F626),(0))</f>
        <v>MARIA ELENA   ROJAS TORRES</v>
      </c>
    </row>
    <row r="86" spans="1:4" ht="27" x14ac:dyDescent="0.2">
      <c r="A86" s="22">
        <v>71</v>
      </c>
      <c r="B86" s="52" t="s">
        <v>2927</v>
      </c>
      <c r="C86" s="52" t="s">
        <v>2182</v>
      </c>
      <c r="D86" s="25" t="str">
        <f>IF(A86=71, (F627),(0))</f>
        <v>JOSE LUIS  ROJAS CRUZ</v>
      </c>
    </row>
    <row r="87" spans="1:4" ht="18" x14ac:dyDescent="0.2">
      <c r="A87" s="22">
        <v>72</v>
      </c>
      <c r="B87" s="52" t="s">
        <v>2928</v>
      </c>
      <c r="C87" s="52" t="s">
        <v>2183</v>
      </c>
      <c r="D87" s="25" t="str">
        <f>IF(A87=72, (F628),(0))</f>
        <v>BENJAMIN  MEDINA CHAVEZ</v>
      </c>
    </row>
    <row r="88" spans="1:4" ht="27" x14ac:dyDescent="0.2">
      <c r="A88" s="22">
        <v>73</v>
      </c>
      <c r="B88" s="52" t="s">
        <v>2929</v>
      </c>
      <c r="C88" s="52" t="s">
        <v>212</v>
      </c>
      <c r="D88" s="25" t="str">
        <f>IF(A88=73, (F629),(0))</f>
        <v>ROSALIA  MEDINA ROMERO</v>
      </c>
    </row>
    <row r="89" spans="1:4" ht="27" x14ac:dyDescent="0.2">
      <c r="A89" s="22">
        <v>74</v>
      </c>
      <c r="B89" s="52" t="s">
        <v>2929</v>
      </c>
      <c r="C89" s="52" t="s">
        <v>212</v>
      </c>
      <c r="D89" s="25" t="str">
        <f>IF(A89=74, (F630),(0))</f>
        <v>JOSE  MEDINA ISLAS</v>
      </c>
    </row>
    <row r="90" spans="1:4" ht="27" x14ac:dyDescent="0.2">
      <c r="A90" s="22">
        <v>75</v>
      </c>
      <c r="B90" s="52" t="s">
        <v>2930</v>
      </c>
      <c r="C90" s="52" t="s">
        <v>99</v>
      </c>
      <c r="D90" s="25" t="str">
        <f>IF(A90=75, (F631),(0))</f>
        <v>JOSE HUGO  ORTIZ ARELIO</v>
      </c>
    </row>
    <row r="91" spans="1:4" ht="18" x14ac:dyDescent="0.2">
      <c r="A91" s="22">
        <v>76</v>
      </c>
      <c r="B91" s="52" t="s">
        <v>2931</v>
      </c>
      <c r="C91" s="52" t="s">
        <v>2882</v>
      </c>
      <c r="D91" s="25" t="str">
        <f>IF(A91=76, (F632),(0))</f>
        <v>CARLOS  SILVA AGUILAR</v>
      </c>
    </row>
    <row r="92" spans="1:4" ht="18" x14ac:dyDescent="0.2">
      <c r="A92" s="22">
        <v>77</v>
      </c>
      <c r="B92" s="52" t="s">
        <v>2931</v>
      </c>
      <c r="C92" s="52" t="s">
        <v>2882</v>
      </c>
      <c r="D92" s="25" t="str">
        <f>IF(A92=77, (F633),(0))</f>
        <v>CARLOS  SILVA AGUILAR</v>
      </c>
    </row>
    <row r="93" spans="1:4" ht="27" x14ac:dyDescent="0.2">
      <c r="A93" s="22">
        <v>78</v>
      </c>
      <c r="B93" s="52" t="s">
        <v>2932</v>
      </c>
      <c r="C93" s="52" t="s">
        <v>2184</v>
      </c>
      <c r="D93" s="25" t="str">
        <f>IF(A93=78, (F634),(0))</f>
        <v>FILIBERTA  MENDOZA PEREZ</v>
      </c>
    </row>
    <row r="94" spans="1:4" ht="18" x14ac:dyDescent="0.2">
      <c r="A94" s="22">
        <v>79</v>
      </c>
      <c r="B94" s="52" t="s">
        <v>2933</v>
      </c>
      <c r="C94" s="52" t="s">
        <v>2185</v>
      </c>
      <c r="D94" s="133" t="s">
        <v>3548</v>
      </c>
    </row>
    <row r="95" spans="1:4" ht="27" x14ac:dyDescent="0.2">
      <c r="A95" s="22">
        <v>80</v>
      </c>
      <c r="B95" s="52" t="s">
        <v>2934</v>
      </c>
      <c r="C95" s="52" t="s">
        <v>2186</v>
      </c>
      <c r="D95" s="25" t="str">
        <f>IF(A95=80, (F636),(0))</f>
        <v>MARIA DEL PILAR  LOPEZ VEGA</v>
      </c>
    </row>
    <row r="96" spans="1:4" ht="27" x14ac:dyDescent="0.2">
      <c r="A96" s="22">
        <v>81</v>
      </c>
      <c r="B96" s="52" t="s">
        <v>2934</v>
      </c>
      <c r="C96" s="52" t="s">
        <v>2187</v>
      </c>
      <c r="D96" s="25" t="str">
        <f>IF(A96=81, (F637),(0))</f>
        <v>REGINO  MARTINEZ MARTINEZ</v>
      </c>
    </row>
    <row r="97" spans="1:4" ht="27" x14ac:dyDescent="0.2">
      <c r="A97" s="22">
        <v>82</v>
      </c>
      <c r="B97" s="52" t="s">
        <v>2935</v>
      </c>
      <c r="C97" s="52" t="s">
        <v>212</v>
      </c>
      <c r="D97" s="25" t="str">
        <f>IF(A97=82, (F638),(0))</f>
        <v>SILVIA  PAREDES OROZCO</v>
      </c>
    </row>
    <row r="98" spans="1:4" ht="27" x14ac:dyDescent="0.2">
      <c r="A98" s="22">
        <v>83</v>
      </c>
      <c r="B98" s="52" t="s">
        <v>2935</v>
      </c>
      <c r="C98" s="52" t="s">
        <v>212</v>
      </c>
      <c r="D98" s="25" t="str">
        <f>IF(A98=83, (F639),(0))</f>
        <v>SILVIA  PAREDES OROZCO</v>
      </c>
    </row>
    <row r="99" spans="1:4" ht="27" x14ac:dyDescent="0.2">
      <c r="A99" s="22">
        <v>84</v>
      </c>
      <c r="B99" s="52" t="s">
        <v>2936</v>
      </c>
      <c r="C99" s="52" t="s">
        <v>2188</v>
      </c>
      <c r="D99" s="25" t="s">
        <v>2880</v>
      </c>
    </row>
    <row r="100" spans="1:4" ht="27" x14ac:dyDescent="0.2">
      <c r="A100" s="22">
        <v>85</v>
      </c>
      <c r="B100" s="52" t="s">
        <v>2937</v>
      </c>
      <c r="C100" s="52" t="s">
        <v>2188</v>
      </c>
      <c r="D100" s="25" t="s">
        <v>2880</v>
      </c>
    </row>
    <row r="101" spans="1:4" ht="27" x14ac:dyDescent="0.2">
      <c r="A101" s="22">
        <v>86</v>
      </c>
      <c r="B101" s="52" t="s">
        <v>2937</v>
      </c>
      <c r="C101" s="52" t="s">
        <v>2189</v>
      </c>
      <c r="D101" s="25" t="str">
        <f>IF(A101=86, (F642),(0))</f>
        <v>SIMON FEDERICO  RIVERA REYES</v>
      </c>
    </row>
    <row r="102" spans="1:4" ht="18" x14ac:dyDescent="0.2">
      <c r="A102" s="22">
        <v>87</v>
      </c>
      <c r="B102" s="52" t="s">
        <v>2938</v>
      </c>
      <c r="C102" s="52" t="s">
        <v>212</v>
      </c>
      <c r="D102" s="25" t="str">
        <f>IF(A102=87, (F643),(0))</f>
        <v>NATALIA CONSUELO  MEDINA ROMERO</v>
      </c>
    </row>
    <row r="103" spans="1:4" ht="18" x14ac:dyDescent="0.2">
      <c r="A103" s="22">
        <v>88</v>
      </c>
      <c r="B103" s="52" t="s">
        <v>2939</v>
      </c>
      <c r="C103" s="52" t="s">
        <v>205</v>
      </c>
      <c r="D103" s="25" t="str">
        <f>IF(A103=88, (F644),(0))</f>
        <v>ROSALIA  JIMENEZ MELO</v>
      </c>
    </row>
    <row r="104" spans="1:4" ht="18" x14ac:dyDescent="0.2">
      <c r="A104" s="22">
        <v>89</v>
      </c>
      <c r="B104" s="52" t="s">
        <v>2940</v>
      </c>
      <c r="C104" s="52" t="s">
        <v>218</v>
      </c>
      <c r="D104" s="25" t="str">
        <f>IF(A104=89, (F645),(0))</f>
        <v>JUAN CARLOS  TREJO MARTINEZ</v>
      </c>
    </row>
    <row r="105" spans="1:4" ht="18" x14ac:dyDescent="0.2">
      <c r="A105" s="22">
        <v>90</v>
      </c>
      <c r="B105" s="52" t="s">
        <v>2940</v>
      </c>
      <c r="C105" s="52" t="s">
        <v>218</v>
      </c>
      <c r="D105" s="25" t="str">
        <f>IF(A105=90, (F646),(0))</f>
        <v>JUAN CARLOS  TREJO MARTINEZ</v>
      </c>
    </row>
    <row r="106" spans="1:4" ht="18" x14ac:dyDescent="0.2">
      <c r="A106" s="22">
        <v>91</v>
      </c>
      <c r="B106" s="52" t="s">
        <v>2941</v>
      </c>
      <c r="C106" s="52" t="s">
        <v>2190</v>
      </c>
      <c r="D106" s="25" t="str">
        <f>IF(A106=91, (F647),(0))</f>
        <v>LILIAM GUADALUPE  COCAÑO GOMORA</v>
      </c>
    </row>
    <row r="107" spans="1:4" ht="27" x14ac:dyDescent="0.2">
      <c r="A107" s="22">
        <v>92</v>
      </c>
      <c r="B107" s="52" t="s">
        <v>2942</v>
      </c>
      <c r="C107" s="52" t="s">
        <v>2191</v>
      </c>
      <c r="D107" s="25" t="str">
        <f>IF(A107=92, (F648),(0))</f>
        <v>ALFONSO  ROMERO RAMIREZ</v>
      </c>
    </row>
    <row r="108" spans="1:4" ht="27" x14ac:dyDescent="0.2">
      <c r="A108" s="22">
        <v>93</v>
      </c>
      <c r="B108" s="52" t="s">
        <v>2943</v>
      </c>
      <c r="C108" s="52" t="s">
        <v>2192</v>
      </c>
      <c r="D108" s="25" t="str">
        <f>IF(A108=93, (F649),(0))</f>
        <v>MARIA HILARIA  MIRAMAR PALMA</v>
      </c>
    </row>
    <row r="109" spans="1:4" ht="27" x14ac:dyDescent="0.2">
      <c r="A109" s="22">
        <v>94</v>
      </c>
      <c r="B109" s="52" t="s">
        <v>2944</v>
      </c>
      <c r="C109" s="52" t="s">
        <v>2193</v>
      </c>
      <c r="D109" s="25" t="str">
        <f>IF(A109=94, (F650),(0))</f>
        <v>OSCAR CESAR  ALVAREZ IÑAÑEZ</v>
      </c>
    </row>
    <row r="110" spans="1:4" ht="27" x14ac:dyDescent="0.2">
      <c r="A110" s="22">
        <v>95</v>
      </c>
      <c r="B110" s="52" t="s">
        <v>2944</v>
      </c>
      <c r="C110" s="52" t="s">
        <v>201</v>
      </c>
      <c r="D110" s="25" t="str">
        <f>IF(A110=95, (F651),(0))</f>
        <v>BLANCA ESTELA  ALVAREZ IÑAÑEZ</v>
      </c>
    </row>
    <row r="111" spans="1:4" ht="18" x14ac:dyDescent="0.2">
      <c r="A111" s="22">
        <v>96</v>
      </c>
      <c r="B111" s="52" t="s">
        <v>2945</v>
      </c>
      <c r="C111" s="52" t="s">
        <v>2194</v>
      </c>
      <c r="D111" s="25" t="str">
        <f>IF(A111=96, (F652),(0))</f>
        <v>ANDRES  PUEBLA NAVA</v>
      </c>
    </row>
    <row r="112" spans="1:4" ht="27" x14ac:dyDescent="0.2">
      <c r="A112" s="22">
        <v>97</v>
      </c>
      <c r="B112" s="52" t="s">
        <v>2946</v>
      </c>
      <c r="C112" s="52" t="s">
        <v>200</v>
      </c>
      <c r="D112" s="25" t="str">
        <f>IF(A112=97, (F653),(0))</f>
        <v>MARIA DE JESUS PATRICIA  HIDALGO MARTINEZ</v>
      </c>
    </row>
    <row r="113" spans="1:4" ht="27" x14ac:dyDescent="0.2">
      <c r="A113" s="22">
        <v>98</v>
      </c>
      <c r="B113" s="52" t="s">
        <v>2947</v>
      </c>
      <c r="C113" s="52" t="s">
        <v>2195</v>
      </c>
      <c r="D113" s="25" t="str">
        <f>IF(A113=98, (F654),(0))</f>
        <v>JORGE AURELIANO  HIDALGO MARTINEZ</v>
      </c>
    </row>
    <row r="114" spans="1:4" ht="27" x14ac:dyDescent="0.2">
      <c r="A114" s="22">
        <v>99</v>
      </c>
      <c r="B114" s="52" t="s">
        <v>2948</v>
      </c>
      <c r="C114" s="52" t="s">
        <v>203</v>
      </c>
      <c r="D114" s="25" t="str">
        <f>IF(A114=99, (F655),(0))</f>
        <v>HECTOR  GARCIA DIAZ</v>
      </c>
    </row>
    <row r="115" spans="1:4" ht="27" x14ac:dyDescent="0.2">
      <c r="A115" s="22">
        <v>100</v>
      </c>
      <c r="B115" s="52" t="s">
        <v>2949</v>
      </c>
      <c r="C115" s="52" t="s">
        <v>2196</v>
      </c>
      <c r="D115" s="25" t="str">
        <f>IF(A115=100, (F656),(0))</f>
        <v>ELSA  GARCIA DIAZ</v>
      </c>
    </row>
    <row r="116" spans="1:4" ht="27" x14ac:dyDescent="0.2">
      <c r="A116" s="22">
        <v>101</v>
      </c>
      <c r="B116" s="52" t="s">
        <v>2950</v>
      </c>
      <c r="C116" s="52" t="s">
        <v>2197</v>
      </c>
      <c r="D116" s="25" t="str">
        <f>IF(A116=101, (F657),(0))</f>
        <v>EDILBERTO  AVILA  GUTIERREZ</v>
      </c>
    </row>
    <row r="117" spans="1:4" ht="18" x14ac:dyDescent="0.2">
      <c r="A117" s="22">
        <v>102</v>
      </c>
      <c r="B117" s="52" t="s">
        <v>2951</v>
      </c>
      <c r="C117" s="52" t="s">
        <v>762</v>
      </c>
      <c r="D117" s="25" t="str">
        <f>IF(A117=102, (F658),(0))</f>
        <v>ROBERTO  MARTINEZ PEREZ</v>
      </c>
    </row>
    <row r="118" spans="1:4" ht="18" x14ac:dyDescent="0.2">
      <c r="A118" s="22">
        <v>103</v>
      </c>
      <c r="B118" s="52" t="s">
        <v>2952</v>
      </c>
      <c r="C118" s="52" t="s">
        <v>2198</v>
      </c>
      <c r="D118" s="25" t="str">
        <f>IF(A118=103, (F659),(0))</f>
        <v>MARIA ELENA  BARCENAS OLMEDO</v>
      </c>
    </row>
    <row r="119" spans="1:4" ht="18" x14ac:dyDescent="0.2">
      <c r="A119" s="22">
        <v>104</v>
      </c>
      <c r="B119" s="52" t="s">
        <v>2953</v>
      </c>
      <c r="C119" s="52" t="s">
        <v>2199</v>
      </c>
      <c r="D119" s="25" t="str">
        <f>IF(A119=104, (F660),(0))</f>
        <v>MARIA DE JESUS  FRAUSTO VALADES</v>
      </c>
    </row>
    <row r="120" spans="1:4" ht="18" x14ac:dyDescent="0.2">
      <c r="A120" s="22">
        <v>105</v>
      </c>
      <c r="B120" s="52" t="s">
        <v>2954</v>
      </c>
      <c r="C120" s="52" t="s">
        <v>2200</v>
      </c>
      <c r="D120" s="25" t="str">
        <f>IF(A120=105, (F661),(0))</f>
        <v>LEOBARDA TERESA  FLORES SOTELO</v>
      </c>
    </row>
    <row r="121" spans="1:4" ht="18" x14ac:dyDescent="0.2">
      <c r="A121" s="22">
        <v>106</v>
      </c>
      <c r="B121" s="52" t="s">
        <v>2955</v>
      </c>
      <c r="C121" s="52" t="s">
        <v>2201</v>
      </c>
      <c r="D121" s="25" t="str">
        <f>IF(A121=106, (F662),(0))</f>
        <v>JACOBO  TEQUITLALPA ANALCO</v>
      </c>
    </row>
    <row r="122" spans="1:4" ht="18" x14ac:dyDescent="0.2">
      <c r="A122" s="22">
        <v>107</v>
      </c>
      <c r="B122" s="52" t="s">
        <v>2956</v>
      </c>
      <c r="C122" s="52" t="s">
        <v>2202</v>
      </c>
      <c r="D122" s="25" t="str">
        <f>IF(A122=107, (F663),(0))</f>
        <v>MARICELA  CABRERA GAYOSSO</v>
      </c>
    </row>
    <row r="123" spans="1:4" ht="18" x14ac:dyDescent="0.2">
      <c r="A123" s="22">
        <v>108</v>
      </c>
      <c r="B123" s="52" t="s">
        <v>2957</v>
      </c>
      <c r="C123" s="52" t="s">
        <v>2203</v>
      </c>
      <c r="D123" s="25" t="str">
        <f>IF(A123=108, (F664),(0))</f>
        <v>ELIDIA  MARTINEZ JIMENEZ</v>
      </c>
    </row>
    <row r="124" spans="1:4" ht="18" x14ac:dyDescent="0.2">
      <c r="A124" s="22">
        <v>109</v>
      </c>
      <c r="B124" s="52" t="s">
        <v>2958</v>
      </c>
      <c r="C124" s="52" t="s">
        <v>2204</v>
      </c>
      <c r="D124" s="25" t="str">
        <f>IF(A124=109, (F665),(0))</f>
        <v>MANUELA  HERNANDEZ RODRIGUEZ</v>
      </c>
    </row>
    <row r="125" spans="1:4" x14ac:dyDescent="0.2">
      <c r="A125" s="22">
        <v>110</v>
      </c>
      <c r="B125" s="52" t="s">
        <v>2959</v>
      </c>
      <c r="C125" s="52" t="s">
        <v>2205</v>
      </c>
      <c r="D125" s="25" t="str">
        <f>IF(A125=110, (F666),(0))</f>
        <v>JOSE ARTESANO  JIMENEZ LOPEZ</v>
      </c>
    </row>
    <row r="126" spans="1:4" x14ac:dyDescent="0.2">
      <c r="A126" s="22">
        <v>111</v>
      </c>
      <c r="B126" s="52" t="s">
        <v>2959</v>
      </c>
      <c r="C126" s="52" t="s">
        <v>2205</v>
      </c>
      <c r="D126" s="25" t="str">
        <f>IF(A126=111, (F667),(0))</f>
        <v>JOSE ARTESANO  JIMENEZ LOPEZ</v>
      </c>
    </row>
    <row r="127" spans="1:4" ht="18" x14ac:dyDescent="0.2">
      <c r="A127" s="22">
        <v>112</v>
      </c>
      <c r="B127" s="52" t="s">
        <v>2960</v>
      </c>
      <c r="C127" s="52" t="s">
        <v>2206</v>
      </c>
      <c r="D127" s="25" t="str">
        <f>IF(A127=112, (F668),(0))</f>
        <v>JUANA ALBANA  RUIZ TRUJILLO</v>
      </c>
    </row>
    <row r="128" spans="1:4" ht="18" x14ac:dyDescent="0.2">
      <c r="A128" s="22">
        <v>113</v>
      </c>
      <c r="B128" s="52" t="s">
        <v>2961</v>
      </c>
      <c r="C128" s="52" t="s">
        <v>2207</v>
      </c>
      <c r="D128" s="25" t="str">
        <f>IF(A128=113, (F669),(0))</f>
        <v xml:space="preserve">ANDREA  RODRIGUEZ </v>
      </c>
    </row>
    <row r="129" spans="1:4" ht="18" x14ac:dyDescent="0.2">
      <c r="A129" s="22">
        <v>114</v>
      </c>
      <c r="B129" s="52" t="s">
        <v>2962</v>
      </c>
      <c r="C129" s="52" t="s">
        <v>2207</v>
      </c>
      <c r="D129" s="25" t="str">
        <f>IF(A129=114, (F670),(0))</f>
        <v>MARIA FRANCISCA  CALZADA VAZQUEZ</v>
      </c>
    </row>
    <row r="130" spans="1:4" ht="18" x14ac:dyDescent="0.2">
      <c r="A130" s="22">
        <v>115</v>
      </c>
      <c r="B130" s="52" t="s">
        <v>2962</v>
      </c>
      <c r="C130" s="52" t="s">
        <v>2208</v>
      </c>
      <c r="D130" s="25" t="str">
        <f>IF(A130=115, (F671),(0))</f>
        <v>MANUELA  ORTIZ ALGUIN</v>
      </c>
    </row>
    <row r="131" spans="1:4" ht="18" x14ac:dyDescent="0.2">
      <c r="A131" s="22">
        <v>116</v>
      </c>
      <c r="B131" s="52" t="s">
        <v>2963</v>
      </c>
      <c r="C131" s="52" t="s">
        <v>2207</v>
      </c>
      <c r="D131" s="25" t="str">
        <f>IF(A131=116, (F672),(0))</f>
        <v>SOCORRO  RAMIREZ MARTINEZ</v>
      </c>
    </row>
    <row r="132" spans="1:4" ht="18" x14ac:dyDescent="0.2">
      <c r="A132" s="22">
        <v>117</v>
      </c>
      <c r="B132" s="52" t="s">
        <v>2961</v>
      </c>
      <c r="C132" s="52" t="s">
        <v>2209</v>
      </c>
      <c r="D132" s="25" t="str">
        <f>IF(A132=117, (F673),(0))</f>
        <v>ROSALBA  REYES LOPEZ</v>
      </c>
    </row>
    <row r="133" spans="1:4" ht="18" x14ac:dyDescent="0.2">
      <c r="A133" s="22">
        <v>118</v>
      </c>
      <c r="B133" s="52" t="s">
        <v>2964</v>
      </c>
      <c r="C133" s="52" t="s">
        <v>2210</v>
      </c>
      <c r="D133" s="25" t="str">
        <f>IF(A133=118, (F674),(0))</f>
        <v>ELODIA  GALICIA ORTEGA</v>
      </c>
    </row>
    <row r="134" spans="1:4" ht="18" x14ac:dyDescent="0.2">
      <c r="A134" s="22">
        <v>119</v>
      </c>
      <c r="B134" s="52" t="s">
        <v>2965</v>
      </c>
      <c r="C134" s="52" t="s">
        <v>212</v>
      </c>
      <c r="D134" s="25" t="str">
        <f>IF(A134=119, (F675),(0))</f>
        <v>INES  LOPEZ ARENAS</v>
      </c>
    </row>
    <row r="135" spans="1:4" ht="18" x14ac:dyDescent="0.2">
      <c r="A135" s="22">
        <v>120</v>
      </c>
      <c r="B135" s="52" t="s">
        <v>2966</v>
      </c>
      <c r="C135" s="52" t="s">
        <v>2211</v>
      </c>
      <c r="D135" s="25" t="str">
        <f>IF(A135=120, (F676),(0))</f>
        <v>BLANCA  CABELLO VAZQUEZ</v>
      </c>
    </row>
    <row r="136" spans="1:4" ht="18" x14ac:dyDescent="0.2">
      <c r="A136" s="22">
        <v>121</v>
      </c>
      <c r="B136" s="52" t="s">
        <v>2967</v>
      </c>
      <c r="C136" s="52" t="s">
        <v>213</v>
      </c>
      <c r="D136" s="25" t="str">
        <f>IF(A136=121, (F677),(0))</f>
        <v>MARIA MAGDALENA  GUEVARA FLORES</v>
      </c>
    </row>
    <row r="137" spans="1:4" ht="18" x14ac:dyDescent="0.2">
      <c r="A137" s="22">
        <v>122</v>
      </c>
      <c r="B137" s="52" t="s">
        <v>2967</v>
      </c>
      <c r="C137" s="52" t="s">
        <v>213</v>
      </c>
      <c r="D137" s="25" t="str">
        <f>IF(A137=122, (F678),(0))</f>
        <v>DANIEL  PEREZ ZUÑIGA</v>
      </c>
    </row>
    <row r="138" spans="1:4" ht="18" x14ac:dyDescent="0.2">
      <c r="A138" s="22">
        <v>123</v>
      </c>
      <c r="B138" s="52" t="s">
        <v>2967</v>
      </c>
      <c r="C138" s="52" t="s">
        <v>2212</v>
      </c>
      <c r="D138" s="25" t="s">
        <v>2883</v>
      </c>
    </row>
    <row r="139" spans="1:4" ht="18" x14ac:dyDescent="0.2">
      <c r="A139" s="22">
        <v>124</v>
      </c>
      <c r="B139" s="52" t="s">
        <v>2967</v>
      </c>
      <c r="C139" s="52" t="s">
        <v>2213</v>
      </c>
      <c r="D139" s="25" t="str">
        <f>IF(A139=124, (F680),(0))</f>
        <v>ANGELA FRANCISCA  GUEVARA FLORES</v>
      </c>
    </row>
    <row r="140" spans="1:4" ht="18" x14ac:dyDescent="0.2">
      <c r="A140" s="22">
        <v>125</v>
      </c>
      <c r="B140" s="52" t="s">
        <v>2967</v>
      </c>
      <c r="C140" s="52" t="s">
        <v>2214</v>
      </c>
      <c r="D140" s="25" t="str">
        <f>IF(A140=125, (F681),(0))</f>
        <v>CATALINA  ALIZOTA MUÑOZ</v>
      </c>
    </row>
    <row r="141" spans="1:4" x14ac:dyDescent="0.2">
      <c r="A141" s="22">
        <v>126</v>
      </c>
      <c r="B141" s="52" t="s">
        <v>2968</v>
      </c>
      <c r="C141" s="52" t="s">
        <v>2215</v>
      </c>
      <c r="D141" s="25" t="str">
        <f>IF(A141=126, (F682),(0))</f>
        <v>JARENZ  ALVARADO VENANCIO</v>
      </c>
    </row>
    <row r="142" spans="1:4" ht="18" x14ac:dyDescent="0.2">
      <c r="A142" s="22">
        <v>127</v>
      </c>
      <c r="B142" s="52" t="s">
        <v>2969</v>
      </c>
      <c r="C142" s="52" t="s">
        <v>2216</v>
      </c>
      <c r="D142" s="25" t="str">
        <f>IF(A142=127, (F683),(0))</f>
        <v>CELERINA  SILVA GALICIA</v>
      </c>
    </row>
    <row r="143" spans="1:4" ht="18" x14ac:dyDescent="0.2">
      <c r="A143" s="22">
        <v>128</v>
      </c>
      <c r="B143" s="52" t="s">
        <v>2970</v>
      </c>
      <c r="C143" s="52" t="s">
        <v>2217</v>
      </c>
      <c r="D143" s="25" t="s">
        <v>2878</v>
      </c>
    </row>
    <row r="144" spans="1:4" ht="18" x14ac:dyDescent="0.2">
      <c r="A144" s="22">
        <v>129</v>
      </c>
      <c r="B144" s="52" t="s">
        <v>2971</v>
      </c>
      <c r="C144" s="52" t="s">
        <v>2218</v>
      </c>
      <c r="D144" s="25" t="str">
        <f>IF(A144=129, (F685),(0))</f>
        <v>FRANCISCA  GONZALEZ MALVAEZ</v>
      </c>
    </row>
    <row r="145" spans="1:4" ht="18" x14ac:dyDescent="0.2">
      <c r="A145" s="22">
        <v>130</v>
      </c>
      <c r="B145" s="52" t="s">
        <v>2972</v>
      </c>
      <c r="C145" s="52" t="s">
        <v>2219</v>
      </c>
      <c r="D145" s="25" t="str">
        <f>IF(A145=130, (F686),(0))</f>
        <v>MAYRA   BRAVO BRAVO</v>
      </c>
    </row>
    <row r="146" spans="1:4" ht="18" x14ac:dyDescent="0.2">
      <c r="A146" s="22">
        <v>131</v>
      </c>
      <c r="B146" s="52" t="s">
        <v>2972</v>
      </c>
      <c r="C146" s="52" t="s">
        <v>2220</v>
      </c>
      <c r="D146" s="25" t="str">
        <f>IF(A146=131, (F687),(0))</f>
        <v>DORA ALICIA  BRAVO BRAVO</v>
      </c>
    </row>
    <row r="147" spans="1:4" ht="18" x14ac:dyDescent="0.2">
      <c r="A147" s="22">
        <v>132</v>
      </c>
      <c r="B147" s="52" t="s">
        <v>2973</v>
      </c>
      <c r="C147" s="52" t="s">
        <v>2221</v>
      </c>
      <c r="D147" s="25" t="str">
        <f>IF(A147=132, (F688),(0))</f>
        <v>CATALINA  SILVA  GALICIA</v>
      </c>
    </row>
    <row r="148" spans="1:4" ht="18" x14ac:dyDescent="0.2">
      <c r="A148" s="22">
        <v>133</v>
      </c>
      <c r="B148" s="52" t="s">
        <v>2974</v>
      </c>
      <c r="C148" s="52" t="s">
        <v>2222</v>
      </c>
      <c r="D148" s="25" t="str">
        <f>IF(A148=133, (F689),(0))</f>
        <v>LUCIA VICTORIA  LOPEZ  CRUZ</v>
      </c>
    </row>
    <row r="149" spans="1:4" ht="18" x14ac:dyDescent="0.2">
      <c r="A149" s="22">
        <v>134</v>
      </c>
      <c r="B149" s="52" t="s">
        <v>2974</v>
      </c>
      <c r="C149" s="52" t="s">
        <v>2222</v>
      </c>
      <c r="D149" s="25" t="str">
        <f>IF(A149=134, (F690),(0))</f>
        <v>MIGUEL   LOPEZ CABRERA</v>
      </c>
    </row>
    <row r="150" spans="1:4" ht="18" x14ac:dyDescent="0.2">
      <c r="A150" s="22">
        <v>135</v>
      </c>
      <c r="B150" s="52" t="s">
        <v>2975</v>
      </c>
      <c r="C150" s="52" t="s">
        <v>2223</v>
      </c>
      <c r="D150" s="25" t="str">
        <f>IF(A150=135, (F691),(0))</f>
        <v>IRMA LUCINA  ALVAREZ JIMENEZ</v>
      </c>
    </row>
    <row r="151" spans="1:4" ht="18" x14ac:dyDescent="0.2">
      <c r="A151" s="22">
        <v>136</v>
      </c>
      <c r="B151" s="52" t="s">
        <v>2976</v>
      </c>
      <c r="C151" s="52" t="s">
        <v>213</v>
      </c>
      <c r="D151" s="25" t="str">
        <f>IF(A151=136, (F692),(0))</f>
        <v>MARGARITO   BARRAGAN CASTILLO</v>
      </c>
    </row>
    <row r="152" spans="1:4" ht="18" x14ac:dyDescent="0.2">
      <c r="A152" s="22">
        <v>137</v>
      </c>
      <c r="B152" s="52" t="s">
        <v>2977</v>
      </c>
      <c r="C152" s="52" t="s">
        <v>213</v>
      </c>
      <c r="D152" s="25" t="str">
        <f>IF(A152=137, (F693),(0))</f>
        <v>CARLA IBETH  BRAVO BRAVO</v>
      </c>
    </row>
    <row r="153" spans="1:4" ht="18" x14ac:dyDescent="0.2">
      <c r="A153" s="22">
        <v>138</v>
      </c>
      <c r="B153" s="52" t="s">
        <v>2978</v>
      </c>
      <c r="C153" s="52" t="s">
        <v>2213</v>
      </c>
      <c r="D153" s="25" t="str">
        <f>IF(A153=138, (F694),(0))</f>
        <v>AIDA   ZUÑIGA UROZA</v>
      </c>
    </row>
    <row r="154" spans="1:4" ht="18" x14ac:dyDescent="0.2">
      <c r="A154" s="22">
        <v>139</v>
      </c>
      <c r="B154" s="52" t="s">
        <v>2979</v>
      </c>
      <c r="C154" s="52" t="s">
        <v>2224</v>
      </c>
      <c r="D154" s="25" t="str">
        <f>IF(A154=139, (F695),(0))</f>
        <v>ALICIA   ROSALES ESTUDILLO</v>
      </c>
    </row>
    <row r="155" spans="1:4" ht="18" x14ac:dyDescent="0.2">
      <c r="A155" s="22">
        <v>140</v>
      </c>
      <c r="B155" s="52" t="s">
        <v>2980</v>
      </c>
      <c r="C155" s="52" t="s">
        <v>2222</v>
      </c>
      <c r="D155" s="25" t="str">
        <f>IF(A155=140, (F696),(0))</f>
        <v>JOSE BERNARDINO  ORTEGA  FERNANDEZ</v>
      </c>
    </row>
    <row r="156" spans="1:4" ht="18" x14ac:dyDescent="0.2">
      <c r="A156" s="22">
        <v>141</v>
      </c>
      <c r="B156" s="52" t="s">
        <v>2981</v>
      </c>
      <c r="C156" s="52" t="s">
        <v>2225</v>
      </c>
      <c r="D156" s="25" t="str">
        <f>IF(A156=141, (F697),(0))</f>
        <v>SOFIA FELIPA  ROSETE ZAVALA</v>
      </c>
    </row>
    <row r="157" spans="1:4" ht="18" x14ac:dyDescent="0.2">
      <c r="A157" s="22">
        <v>142</v>
      </c>
      <c r="B157" s="52" t="s">
        <v>2982</v>
      </c>
      <c r="C157" s="52" t="s">
        <v>2226</v>
      </c>
      <c r="D157" s="25" t="str">
        <f>IF(A157=142, (F698),(0))</f>
        <v>DOLORES  MARTINEZ MARTINEZ</v>
      </c>
    </row>
    <row r="158" spans="1:4" ht="18" x14ac:dyDescent="0.2">
      <c r="A158" s="22">
        <v>143</v>
      </c>
      <c r="B158" s="52" t="s">
        <v>2983</v>
      </c>
      <c r="C158" s="52" t="s">
        <v>2227</v>
      </c>
      <c r="D158" s="25" t="str">
        <f>IF(A158=143, (F699),(0))</f>
        <v>OLGA   GARCIA HAMPARZUMIAN</v>
      </c>
    </row>
    <row r="159" spans="1:4" ht="18" x14ac:dyDescent="0.2">
      <c r="A159" s="22">
        <v>144</v>
      </c>
      <c r="B159" s="52" t="s">
        <v>2984</v>
      </c>
      <c r="C159" s="52" t="s">
        <v>2228</v>
      </c>
      <c r="D159" s="25" t="str">
        <f>IF(A159=144, (F700),(0))</f>
        <v>ENRIQUE  TREJO MARTINEZ</v>
      </c>
    </row>
    <row r="160" spans="1:4" ht="18" x14ac:dyDescent="0.2">
      <c r="A160" s="22">
        <v>145</v>
      </c>
      <c r="B160" s="52" t="s">
        <v>2984</v>
      </c>
      <c r="C160" s="52" t="s">
        <v>2228</v>
      </c>
      <c r="D160" s="25" t="str">
        <f>IF(A160=145, (F701),(0))</f>
        <v>ENRIQUE  TREJO MARTINEZ</v>
      </c>
    </row>
    <row r="161" spans="1:4" ht="27" x14ac:dyDescent="0.2">
      <c r="A161" s="22">
        <v>146</v>
      </c>
      <c r="B161" s="52" t="s">
        <v>2985</v>
      </c>
      <c r="C161" s="52" t="s">
        <v>2229</v>
      </c>
      <c r="D161" s="25" t="str">
        <f>IF(A161=146, (F702),(0))</f>
        <v>SUSANA YESCAS FUENTES</v>
      </c>
    </row>
    <row r="162" spans="1:4" ht="18" x14ac:dyDescent="0.2">
      <c r="A162" s="22">
        <v>147</v>
      </c>
      <c r="B162" s="52" t="s">
        <v>2986</v>
      </c>
      <c r="C162" s="52" t="s">
        <v>2230</v>
      </c>
      <c r="D162" s="25" t="str">
        <f>IF(A162=147, (F703),(0))</f>
        <v>MARTHA GONZALEZ NARVAEZ</v>
      </c>
    </row>
    <row r="163" spans="1:4" x14ac:dyDescent="0.2">
      <c r="A163" s="22">
        <v>148</v>
      </c>
      <c r="B163" s="52" t="s">
        <v>2987</v>
      </c>
      <c r="C163" s="52" t="s">
        <v>2231</v>
      </c>
      <c r="D163" s="25" t="str">
        <f>IF(A163=148, (F704),(0))</f>
        <v>NORMA LILIA BRAVO BRAVO</v>
      </c>
    </row>
    <row r="164" spans="1:4" ht="18" x14ac:dyDescent="0.2">
      <c r="A164" s="22">
        <v>149</v>
      </c>
      <c r="B164" s="52" t="s">
        <v>2988</v>
      </c>
      <c r="C164" s="52" t="s">
        <v>2232</v>
      </c>
      <c r="D164" s="25" t="str">
        <f>IF(A164=149, (F705),(0))</f>
        <v>LUCIANA JIMENEZ LOPEZ</v>
      </c>
    </row>
    <row r="165" spans="1:4" ht="18" x14ac:dyDescent="0.2">
      <c r="A165" s="22">
        <v>150</v>
      </c>
      <c r="B165" s="52" t="s">
        <v>2989</v>
      </c>
      <c r="C165" s="52" t="s">
        <v>92</v>
      </c>
      <c r="D165" s="25" t="str">
        <f>IF(A165=150, (F706),(0))</f>
        <v>GUADALUPE BRAVO MARTINEZ</v>
      </c>
    </row>
    <row r="166" spans="1:4" ht="27" x14ac:dyDescent="0.2">
      <c r="A166" s="22">
        <v>151</v>
      </c>
      <c r="B166" s="52" t="s">
        <v>2990</v>
      </c>
      <c r="C166" s="52" t="s">
        <v>2233</v>
      </c>
      <c r="D166" s="25" t="str">
        <f>IF(A166=151, (F707),(0))</f>
        <v>ANA LILIA TREJO MARTINEZ</v>
      </c>
    </row>
    <row r="167" spans="1:4" ht="27" x14ac:dyDescent="0.2">
      <c r="A167" s="22">
        <v>152</v>
      </c>
      <c r="B167" s="52" t="s">
        <v>2990</v>
      </c>
      <c r="C167" s="52" t="s">
        <v>2233</v>
      </c>
      <c r="D167" s="25" t="str">
        <f>IF(A167=152, (F708),(0))</f>
        <v>ANA LILIA TREJO MARTINEZ</v>
      </c>
    </row>
    <row r="168" spans="1:4" ht="18" x14ac:dyDescent="0.2">
      <c r="A168" s="22">
        <v>153</v>
      </c>
      <c r="B168" s="52" t="s">
        <v>2991</v>
      </c>
      <c r="C168" s="52" t="s">
        <v>212</v>
      </c>
      <c r="D168" s="25" t="str">
        <f>IF(A168=153, (F709),(0))</f>
        <v>DELIA NERI ESPINOZA</v>
      </c>
    </row>
    <row r="169" spans="1:4" ht="18" x14ac:dyDescent="0.2">
      <c r="A169" s="22">
        <v>154</v>
      </c>
      <c r="B169" s="52" t="s">
        <v>2991</v>
      </c>
      <c r="C169" s="52" t="s">
        <v>213</v>
      </c>
      <c r="D169" s="25" t="str">
        <f>IF(A169=154, (F710),(0))</f>
        <v>VICENTE NERI OROZCO</v>
      </c>
    </row>
    <row r="170" spans="1:4" ht="27" x14ac:dyDescent="0.2">
      <c r="A170" s="22">
        <v>155</v>
      </c>
      <c r="B170" s="52" t="s">
        <v>2992</v>
      </c>
      <c r="C170" s="52" t="s">
        <v>2234</v>
      </c>
      <c r="D170" s="25" t="str">
        <f>IF(A170=155, (F711),(0))</f>
        <v>ADELINA ZUÑIGA UROZA</v>
      </c>
    </row>
    <row r="171" spans="1:4" ht="27" x14ac:dyDescent="0.2">
      <c r="A171" s="22">
        <v>156</v>
      </c>
      <c r="B171" s="52" t="s">
        <v>2993</v>
      </c>
      <c r="C171" s="52" t="s">
        <v>361</v>
      </c>
      <c r="D171" s="25" t="str">
        <f>IF(A171=156, (F712),(0))</f>
        <v>RUBEN ALVAREZ IBAÑEZ</v>
      </c>
    </row>
    <row r="392" spans="1:3" x14ac:dyDescent="0.2">
      <c r="A392" s="94"/>
      <c r="B392" s="95"/>
      <c r="C392" s="96"/>
    </row>
    <row r="393" spans="1:3" x14ac:dyDescent="0.2">
      <c r="A393" s="97"/>
      <c r="B393" s="97"/>
      <c r="C393" s="96"/>
    </row>
    <row r="394" spans="1:3" x14ac:dyDescent="0.2">
      <c r="A394" s="94"/>
      <c r="B394" s="95"/>
      <c r="C394" s="96"/>
    </row>
    <row r="395" spans="1:3" x14ac:dyDescent="0.2">
      <c r="A395" s="97"/>
      <c r="B395" s="97"/>
      <c r="C395" s="96"/>
    </row>
    <row r="396" spans="1:3" x14ac:dyDescent="0.2">
      <c r="A396" s="94"/>
      <c r="B396" s="97"/>
      <c r="C396" s="96"/>
    </row>
    <row r="557" spans="1:9" x14ac:dyDescent="0.2">
      <c r="A557" s="88">
        <v>1</v>
      </c>
      <c r="B557" s="89" t="s">
        <v>2235</v>
      </c>
      <c r="C557" s="89" t="s">
        <v>2457</v>
      </c>
      <c r="D557" s="89" t="s">
        <v>2458</v>
      </c>
      <c r="F557" t="str">
        <f>B557&amp;H557&amp; C557 &amp;I557&amp; D557</f>
        <v>JOEL GUILERMO  GALICIA  PEREZ</v>
      </c>
      <c r="H557" t="s">
        <v>2459</v>
      </c>
      <c r="I557" t="s">
        <v>2459</v>
      </c>
    </row>
    <row r="558" spans="1:9" x14ac:dyDescent="0.2">
      <c r="A558" s="88">
        <v>2</v>
      </c>
      <c r="B558" s="89" t="s">
        <v>2238</v>
      </c>
      <c r="C558" s="89" t="s">
        <v>2460</v>
      </c>
      <c r="D558" s="89" t="s">
        <v>2237</v>
      </c>
      <c r="F558" t="str">
        <f t="shared" ref="F558:F621" si="0">B558&amp;H558&amp; C558 &amp;I558&amp; D558</f>
        <v>MARGARITO LUCAS  GALICIA  PEREZ</v>
      </c>
      <c r="H558" t="s">
        <v>2459</v>
      </c>
      <c r="I558" t="s">
        <v>2459</v>
      </c>
    </row>
    <row r="559" spans="1:9" x14ac:dyDescent="0.2">
      <c r="A559" s="88">
        <v>3</v>
      </c>
      <c r="B559" s="89" t="s">
        <v>2239</v>
      </c>
      <c r="C559" s="89" t="s">
        <v>2461</v>
      </c>
      <c r="D559" s="89" t="s">
        <v>2241</v>
      </c>
      <c r="F559" t="str">
        <f t="shared" si="0"/>
        <v>EFRAIN  MENDEZ ARELIO</v>
      </c>
      <c r="H559" t="s">
        <v>2459</v>
      </c>
      <c r="I559" t="s">
        <v>2459</v>
      </c>
    </row>
    <row r="560" spans="1:9" x14ac:dyDescent="0.2">
      <c r="A560" s="88">
        <v>4</v>
      </c>
      <c r="B560" s="89" t="s">
        <v>2242</v>
      </c>
      <c r="C560" s="89" t="s">
        <v>2462</v>
      </c>
      <c r="D560" s="89" t="s">
        <v>2243</v>
      </c>
      <c r="F560" t="str">
        <f t="shared" si="0"/>
        <v>PEDRO  ARELIO JURADO</v>
      </c>
      <c r="H560" t="s">
        <v>2459</v>
      </c>
      <c r="I560" t="s">
        <v>2459</v>
      </c>
    </row>
    <row r="561" spans="1:9" x14ac:dyDescent="0.2">
      <c r="A561" s="88">
        <v>5</v>
      </c>
      <c r="B561" s="90" t="s">
        <v>2244</v>
      </c>
      <c r="C561" s="90" t="s">
        <v>2463</v>
      </c>
      <c r="D561" s="90" t="s">
        <v>2245</v>
      </c>
      <c r="F561" t="str">
        <f t="shared" si="0"/>
        <v>CONCEPCION  LEYTE LOZANO</v>
      </c>
      <c r="H561" t="s">
        <v>2459</v>
      </c>
      <c r="I561" t="s">
        <v>2459</v>
      </c>
    </row>
    <row r="562" spans="1:9" x14ac:dyDescent="0.2">
      <c r="A562" s="88">
        <v>6</v>
      </c>
      <c r="B562" s="89" t="s">
        <v>2244</v>
      </c>
      <c r="C562" s="89" t="s">
        <v>2463</v>
      </c>
      <c r="D562" s="89" t="s">
        <v>2245</v>
      </c>
      <c r="F562" t="str">
        <f t="shared" si="0"/>
        <v>CONCEPCION  LEYTE LOZANO</v>
      </c>
      <c r="H562" t="s">
        <v>2459</v>
      </c>
      <c r="I562" t="s">
        <v>2459</v>
      </c>
    </row>
    <row r="563" spans="1:9" x14ac:dyDescent="0.2">
      <c r="A563" s="88">
        <v>7</v>
      </c>
      <c r="B563" s="89" t="s">
        <v>2246</v>
      </c>
      <c r="C563" s="89" t="s">
        <v>2464</v>
      </c>
      <c r="D563" s="89" t="s">
        <v>2248</v>
      </c>
      <c r="F563" t="str">
        <f t="shared" si="0"/>
        <v>JUANA   RAMIREZ MEDINA</v>
      </c>
      <c r="H563" t="s">
        <v>2459</v>
      </c>
      <c r="I563" t="s">
        <v>2459</v>
      </c>
    </row>
    <row r="564" spans="1:9" x14ac:dyDescent="0.2">
      <c r="A564" s="88">
        <v>8</v>
      </c>
      <c r="B564" s="89" t="s">
        <v>2249</v>
      </c>
      <c r="C564" s="89" t="s">
        <v>2465</v>
      </c>
      <c r="D564" s="89" t="s">
        <v>2250</v>
      </c>
      <c r="F564" t="str">
        <f t="shared" si="0"/>
        <v>EDGAR  PALACIOS PAREDES</v>
      </c>
      <c r="H564" t="s">
        <v>2459</v>
      </c>
      <c r="I564" t="s">
        <v>2459</v>
      </c>
    </row>
    <row r="565" spans="1:9" x14ac:dyDescent="0.2">
      <c r="A565" s="88">
        <v>9</v>
      </c>
      <c r="B565" s="89" t="s">
        <v>2251</v>
      </c>
      <c r="C565" s="89" t="s">
        <v>2464</v>
      </c>
      <c r="D565" s="89" t="s">
        <v>2252</v>
      </c>
      <c r="F565" t="str">
        <f t="shared" si="0"/>
        <v>RAQUEL  RAMIREZ ROSALES</v>
      </c>
      <c r="H565" t="s">
        <v>2459</v>
      </c>
      <c r="I565" t="s">
        <v>2459</v>
      </c>
    </row>
    <row r="566" spans="1:9" x14ac:dyDescent="0.2">
      <c r="A566" s="91">
        <v>10</v>
      </c>
      <c r="B566" s="90" t="s">
        <v>2253</v>
      </c>
      <c r="C566" s="90" t="s">
        <v>2466</v>
      </c>
      <c r="D566" s="90" t="s">
        <v>2255</v>
      </c>
      <c r="F566" t="str">
        <f t="shared" si="0"/>
        <v>JESUS  MEJIA NAPOLES</v>
      </c>
      <c r="H566" t="s">
        <v>2459</v>
      </c>
      <c r="I566" t="s">
        <v>2459</v>
      </c>
    </row>
    <row r="567" spans="1:9" x14ac:dyDescent="0.2">
      <c r="A567" s="91">
        <v>11</v>
      </c>
      <c r="B567" s="90" t="s">
        <v>2256</v>
      </c>
      <c r="C567" s="90" t="s">
        <v>2461</v>
      </c>
      <c r="D567" s="90" t="s">
        <v>2257</v>
      </c>
      <c r="F567" t="str">
        <f t="shared" si="0"/>
        <v>JOSE   MENDEZ DE LA PEÑA</v>
      </c>
      <c r="H567" t="s">
        <v>2459</v>
      </c>
      <c r="I567" t="s">
        <v>2459</v>
      </c>
    </row>
    <row r="568" spans="1:9" x14ac:dyDescent="0.2">
      <c r="A568" s="91">
        <v>12</v>
      </c>
      <c r="B568" s="90" t="s">
        <v>2258</v>
      </c>
      <c r="C568" s="90" t="s">
        <v>2467</v>
      </c>
      <c r="D568" s="90" t="s">
        <v>2259</v>
      </c>
      <c r="F568" t="str">
        <f t="shared" si="0"/>
        <v>MARIA GUADALUPE  MEJIA  MORA</v>
      </c>
      <c r="H568" t="s">
        <v>2459</v>
      </c>
      <c r="I568" t="s">
        <v>2459</v>
      </c>
    </row>
    <row r="569" spans="1:9" x14ac:dyDescent="0.2">
      <c r="A569" s="91">
        <v>13</v>
      </c>
      <c r="B569" s="90" t="s">
        <v>2251</v>
      </c>
      <c r="C569" s="90" t="s">
        <v>2468</v>
      </c>
      <c r="D569" s="90" t="s">
        <v>2261</v>
      </c>
      <c r="F569" t="str">
        <f t="shared" si="0"/>
        <v>RAQUEL  GARCIA VALLEJO</v>
      </c>
      <c r="H569" t="s">
        <v>2459</v>
      </c>
      <c r="I569" t="s">
        <v>2459</v>
      </c>
    </row>
    <row r="570" spans="1:9" x14ac:dyDescent="0.2">
      <c r="A570" s="91">
        <v>14</v>
      </c>
      <c r="B570" s="90" t="s">
        <v>2262</v>
      </c>
      <c r="C570" s="90" t="s">
        <v>2469</v>
      </c>
      <c r="D570" s="90" t="s">
        <v>2263</v>
      </c>
      <c r="F570" t="str">
        <f t="shared" si="0"/>
        <v>MARIA GRACIELA  MORA  VELAZQUEZ</v>
      </c>
      <c r="H570" t="s">
        <v>2459</v>
      </c>
      <c r="I570" t="s">
        <v>2459</v>
      </c>
    </row>
    <row r="571" spans="1:9" x14ac:dyDescent="0.2">
      <c r="A571" s="91">
        <v>15</v>
      </c>
      <c r="B571" s="90" t="s">
        <v>2264</v>
      </c>
      <c r="C571" s="90" t="s">
        <v>2470</v>
      </c>
      <c r="D571" s="90" t="s">
        <v>2260</v>
      </c>
      <c r="F571" t="str">
        <f t="shared" si="0"/>
        <v>RUBENS  ALQUICIRA GARCIA</v>
      </c>
      <c r="H571" t="s">
        <v>2459</v>
      </c>
      <c r="I571" t="s">
        <v>2459</v>
      </c>
    </row>
    <row r="572" spans="1:9" x14ac:dyDescent="0.2">
      <c r="A572" s="91">
        <v>16</v>
      </c>
      <c r="B572" s="90" t="s">
        <v>2265</v>
      </c>
      <c r="C572" s="90" t="s">
        <v>2471</v>
      </c>
      <c r="D572" s="90" t="s">
        <v>2266</v>
      </c>
      <c r="F572" t="str">
        <f t="shared" si="0"/>
        <v>ADRIAN MIGUEL  MORAN DELGADO</v>
      </c>
      <c r="H572" t="s">
        <v>2459</v>
      </c>
      <c r="I572" t="s">
        <v>2459</v>
      </c>
    </row>
    <row r="573" spans="1:9" x14ac:dyDescent="0.2">
      <c r="A573" s="91">
        <v>17</v>
      </c>
      <c r="B573" s="90" t="s">
        <v>2267</v>
      </c>
      <c r="C573" s="90" t="s">
        <v>2466</v>
      </c>
      <c r="D573" s="90" t="s">
        <v>2268</v>
      </c>
      <c r="F573" t="str">
        <f t="shared" si="0"/>
        <v>MARIA TERESA  MEJIA BARRANCO</v>
      </c>
      <c r="H573" t="s">
        <v>2459</v>
      </c>
      <c r="I573" t="s">
        <v>2459</v>
      </c>
    </row>
    <row r="574" spans="1:9" x14ac:dyDescent="0.2">
      <c r="A574" s="91">
        <v>18</v>
      </c>
      <c r="B574" s="90" t="s">
        <v>2267</v>
      </c>
      <c r="C574" s="90" t="s">
        <v>2466</v>
      </c>
      <c r="D574" s="90" t="s">
        <v>2268</v>
      </c>
      <c r="F574" t="str">
        <f t="shared" si="0"/>
        <v>MARIA TERESA  MEJIA BARRANCO</v>
      </c>
      <c r="H574" t="s">
        <v>2459</v>
      </c>
      <c r="I574" t="s">
        <v>2459</v>
      </c>
    </row>
    <row r="575" spans="1:9" x14ac:dyDescent="0.2">
      <c r="A575" s="91">
        <v>19</v>
      </c>
      <c r="B575" s="90" t="s">
        <v>2269</v>
      </c>
      <c r="C575" s="90" t="s">
        <v>2472</v>
      </c>
      <c r="D575" s="90" t="s">
        <v>2270</v>
      </c>
      <c r="F575" t="str">
        <f t="shared" si="0"/>
        <v>J. REFUGIO  MONCAYO RODRIGUEZ</v>
      </c>
      <c r="H575" t="s">
        <v>2459</v>
      </c>
      <c r="I575" t="s">
        <v>2459</v>
      </c>
    </row>
    <row r="576" spans="1:9" x14ac:dyDescent="0.2">
      <c r="A576" s="91">
        <v>20</v>
      </c>
      <c r="B576" s="90" t="s">
        <v>2271</v>
      </c>
      <c r="C576" s="90" t="s">
        <v>2473</v>
      </c>
      <c r="D576" s="90" t="s">
        <v>2273</v>
      </c>
      <c r="F576" t="str">
        <f t="shared" si="0"/>
        <v>CECILIA  GONZALEZ CAZARES</v>
      </c>
      <c r="H576" t="s">
        <v>2459</v>
      </c>
      <c r="I576" t="s">
        <v>2459</v>
      </c>
    </row>
    <row r="577" spans="1:9" x14ac:dyDescent="0.2">
      <c r="A577" s="91">
        <v>21</v>
      </c>
      <c r="B577" s="90" t="s">
        <v>2271</v>
      </c>
      <c r="C577" s="90" t="s">
        <v>2473</v>
      </c>
      <c r="D577" s="90" t="s">
        <v>2273</v>
      </c>
      <c r="F577" t="str">
        <f t="shared" si="0"/>
        <v>CECILIA  GONZALEZ CAZARES</v>
      </c>
      <c r="H577" t="s">
        <v>2459</v>
      </c>
      <c r="I577" t="s">
        <v>2459</v>
      </c>
    </row>
    <row r="578" spans="1:9" x14ac:dyDescent="0.2">
      <c r="A578" s="91">
        <v>22</v>
      </c>
      <c r="B578" s="90" t="s">
        <v>2274</v>
      </c>
      <c r="C578" s="90" t="s">
        <v>2457</v>
      </c>
      <c r="D578" s="90" t="s">
        <v>2272</v>
      </c>
      <c r="F578" t="str">
        <f t="shared" si="0"/>
        <v>ALAN GUILLERMO  GALICIA GONZALEZ</v>
      </c>
      <c r="H578" t="s">
        <v>2459</v>
      </c>
      <c r="I578" t="s">
        <v>2459</v>
      </c>
    </row>
    <row r="579" spans="1:9" x14ac:dyDescent="0.2">
      <c r="A579" s="91">
        <v>23</v>
      </c>
      <c r="B579" s="90" t="s">
        <v>2275</v>
      </c>
      <c r="C579" s="90" t="s">
        <v>2474</v>
      </c>
      <c r="D579" s="90" t="s">
        <v>2237</v>
      </c>
      <c r="F579" t="str">
        <f t="shared" si="0"/>
        <v>ISIDORO BENITO  MARTINEZ PEREZ</v>
      </c>
      <c r="H579" t="s">
        <v>2459</v>
      </c>
      <c r="I579" t="s">
        <v>2459</v>
      </c>
    </row>
    <row r="580" spans="1:9" x14ac:dyDescent="0.2">
      <c r="A580" s="91">
        <v>24</v>
      </c>
      <c r="B580" s="90" t="s">
        <v>2277</v>
      </c>
      <c r="C580" s="90" t="s">
        <v>2474</v>
      </c>
      <c r="D580" s="90" t="s">
        <v>2260</v>
      </c>
      <c r="F580" t="str">
        <f t="shared" si="0"/>
        <v>DANIEL  MARTINEZ GARCIA</v>
      </c>
      <c r="H580" t="s">
        <v>2459</v>
      </c>
      <c r="I580" t="s">
        <v>2459</v>
      </c>
    </row>
    <row r="581" spans="1:9" x14ac:dyDescent="0.2">
      <c r="A581" s="91">
        <v>25</v>
      </c>
      <c r="B581" s="90" t="s">
        <v>2278</v>
      </c>
      <c r="C581" s="90" t="s">
        <v>2475</v>
      </c>
      <c r="D581" s="90" t="s">
        <v>2279</v>
      </c>
      <c r="F581" t="str">
        <f t="shared" si="0"/>
        <v>MARIBEL   ALIZOTA MUÑOZ</v>
      </c>
      <c r="H581" t="s">
        <v>2459</v>
      </c>
      <c r="I581" t="s">
        <v>2459</v>
      </c>
    </row>
    <row r="582" spans="1:9" x14ac:dyDescent="0.2">
      <c r="A582" s="91">
        <v>26</v>
      </c>
      <c r="B582" s="90" t="s">
        <v>2280</v>
      </c>
      <c r="C582" s="90" t="s">
        <v>2476</v>
      </c>
      <c r="D582" s="90" t="s">
        <v>2260</v>
      </c>
      <c r="F582" t="str">
        <f t="shared" si="0"/>
        <v>DOLORES PALMIRA  CUEVAS GARCIA</v>
      </c>
      <c r="H582" t="s">
        <v>2459</v>
      </c>
      <c r="I582" t="s">
        <v>2459</v>
      </c>
    </row>
    <row r="583" spans="1:9" x14ac:dyDescent="0.2">
      <c r="A583" s="91">
        <v>27</v>
      </c>
      <c r="B583" s="90" t="s">
        <v>2280</v>
      </c>
      <c r="C583" s="90" t="s">
        <v>2476</v>
      </c>
      <c r="D583" s="90" t="s">
        <v>2260</v>
      </c>
      <c r="F583" t="str">
        <f t="shared" si="0"/>
        <v>DOLORES PALMIRA  CUEVAS GARCIA</v>
      </c>
      <c r="H583" t="s">
        <v>2459</v>
      </c>
      <c r="I583" t="s">
        <v>2459</v>
      </c>
    </row>
    <row r="584" spans="1:9" x14ac:dyDescent="0.2">
      <c r="A584" s="91">
        <v>28</v>
      </c>
      <c r="B584" s="90" t="s">
        <v>2281</v>
      </c>
      <c r="C584" s="90" t="s">
        <v>2477</v>
      </c>
      <c r="D584" s="90" t="s">
        <v>2268</v>
      </c>
      <c r="F584" t="str">
        <f t="shared" si="0"/>
        <v>EDUARDO  JUAREZ BARRANCO</v>
      </c>
      <c r="H584" t="s">
        <v>2459</v>
      </c>
      <c r="I584" t="s">
        <v>2459</v>
      </c>
    </row>
    <row r="585" spans="1:9" x14ac:dyDescent="0.2">
      <c r="A585" s="91">
        <v>29</v>
      </c>
      <c r="B585" s="90" t="s">
        <v>2282</v>
      </c>
      <c r="C585" s="90" t="s">
        <v>2478</v>
      </c>
      <c r="D585" s="90" t="s">
        <v>2283</v>
      </c>
      <c r="F585" t="str">
        <f t="shared" si="0"/>
        <v>ALEJANDRA  MATEOS  HERNANDEZ</v>
      </c>
      <c r="H585" t="s">
        <v>2459</v>
      </c>
      <c r="I585" t="s">
        <v>2459</v>
      </c>
    </row>
    <row r="586" spans="1:9" x14ac:dyDescent="0.2">
      <c r="A586" s="91">
        <v>30</v>
      </c>
      <c r="B586" s="90" t="s">
        <v>2284</v>
      </c>
      <c r="C586" s="90" t="s">
        <v>2468</v>
      </c>
      <c r="D586" s="90" t="s">
        <v>2261</v>
      </c>
      <c r="F586" t="str">
        <f t="shared" si="0"/>
        <v>FLORINA   GARCIA VALLEJO</v>
      </c>
      <c r="H586" t="s">
        <v>2459</v>
      </c>
      <c r="I586" t="s">
        <v>2459</v>
      </c>
    </row>
    <row r="587" spans="1:9" x14ac:dyDescent="0.2">
      <c r="A587" s="91">
        <v>31</v>
      </c>
      <c r="B587" s="90" t="s">
        <v>2285</v>
      </c>
      <c r="C587" s="90" t="s">
        <v>2474</v>
      </c>
      <c r="D587" s="90" t="s">
        <v>2276</v>
      </c>
      <c r="F587" t="str">
        <f t="shared" si="0"/>
        <v>MARIA LUISA  MARTINEZ MARTINEZ</v>
      </c>
      <c r="H587" t="s">
        <v>2459</v>
      </c>
      <c r="I587" t="s">
        <v>2459</v>
      </c>
    </row>
    <row r="588" spans="1:9" x14ac:dyDescent="0.2">
      <c r="A588" s="91">
        <v>32</v>
      </c>
      <c r="B588" s="90" t="s">
        <v>2286</v>
      </c>
      <c r="C588" s="90" t="s">
        <v>2479</v>
      </c>
      <c r="D588" s="90" t="s">
        <v>2272</v>
      </c>
      <c r="F588" t="str">
        <f t="shared" si="0"/>
        <v>CLAUDIA  MARTELL GONZALEZ</v>
      </c>
      <c r="H588" t="s">
        <v>2459</v>
      </c>
      <c r="I588" t="s">
        <v>2459</v>
      </c>
    </row>
    <row r="589" spans="1:9" x14ac:dyDescent="0.2">
      <c r="A589" s="91">
        <v>33</v>
      </c>
      <c r="B589" s="90" t="s">
        <v>2287</v>
      </c>
      <c r="C589" s="90" t="s">
        <v>2480</v>
      </c>
      <c r="D589" s="90" t="s">
        <v>2289</v>
      </c>
      <c r="F589" t="str">
        <f t="shared" si="0"/>
        <v>GAUDENCIO  RIVERA BALTAZAR</v>
      </c>
      <c r="H589" t="s">
        <v>2459</v>
      </c>
      <c r="I589" t="s">
        <v>2459</v>
      </c>
    </row>
    <row r="590" spans="1:9" x14ac:dyDescent="0.2">
      <c r="A590" s="91">
        <v>34</v>
      </c>
      <c r="B590" s="90" t="s">
        <v>2290</v>
      </c>
      <c r="C590" s="90" t="s">
        <v>2481</v>
      </c>
      <c r="D590" s="90" t="s">
        <v>2272</v>
      </c>
      <c r="F590" t="str">
        <f t="shared" si="0"/>
        <v>LOURDES  ALVAREZ GONZALEZ</v>
      </c>
      <c r="H590" t="s">
        <v>2459</v>
      </c>
      <c r="I590" t="s">
        <v>2459</v>
      </c>
    </row>
    <row r="591" spans="1:9" x14ac:dyDescent="0.2">
      <c r="A591" s="91">
        <v>35</v>
      </c>
      <c r="B591" s="90" t="s">
        <v>2290</v>
      </c>
      <c r="C591" s="90" t="s">
        <v>2481</v>
      </c>
      <c r="D591" s="90" t="s">
        <v>2272</v>
      </c>
      <c r="F591" t="str">
        <f t="shared" si="0"/>
        <v>LOURDES  ALVAREZ GONZALEZ</v>
      </c>
      <c r="H591" t="s">
        <v>2459</v>
      </c>
      <c r="I591" t="s">
        <v>2459</v>
      </c>
    </row>
    <row r="592" spans="1:9" x14ac:dyDescent="0.2">
      <c r="A592" s="91">
        <v>36</v>
      </c>
      <c r="B592" s="90" t="s">
        <v>2292</v>
      </c>
      <c r="C592" s="90" t="s">
        <v>2482</v>
      </c>
      <c r="D592" s="90" t="s">
        <v>2294</v>
      </c>
      <c r="F592" t="str">
        <f t="shared" si="0"/>
        <v>EMILIA  FLORES SUAREZ</v>
      </c>
      <c r="H592" t="s">
        <v>2459</v>
      </c>
      <c r="I592" t="s">
        <v>2459</v>
      </c>
    </row>
    <row r="593" spans="1:9" x14ac:dyDescent="0.2">
      <c r="A593" s="91">
        <v>37</v>
      </c>
      <c r="B593" s="90" t="s">
        <v>2295</v>
      </c>
      <c r="C593" s="90" t="s">
        <v>2458</v>
      </c>
      <c r="D593" s="90" t="s">
        <v>2296</v>
      </c>
      <c r="F593" t="str">
        <f t="shared" si="0"/>
        <v>MARCELINO  PEREZ DE LA CRUZ</v>
      </c>
      <c r="H593" t="s">
        <v>2459</v>
      </c>
      <c r="I593" t="s">
        <v>2459</v>
      </c>
    </row>
    <row r="594" spans="1:9" x14ac:dyDescent="0.2">
      <c r="A594" s="91">
        <v>38</v>
      </c>
      <c r="B594" s="90" t="s">
        <v>2297</v>
      </c>
      <c r="C594" s="90" t="s">
        <v>2483</v>
      </c>
      <c r="D594" s="90" t="s">
        <v>2279</v>
      </c>
      <c r="F594" t="str">
        <f t="shared" si="0"/>
        <v>GUADALUPE  VAZQUEZ MUÑOZ</v>
      </c>
      <c r="H594" t="s">
        <v>2459</v>
      </c>
      <c r="I594" t="s">
        <v>2459</v>
      </c>
    </row>
    <row r="595" spans="1:9" x14ac:dyDescent="0.2">
      <c r="A595" s="91">
        <v>39</v>
      </c>
      <c r="B595" s="90" t="s">
        <v>2299</v>
      </c>
      <c r="C595" s="90" t="s">
        <v>2484</v>
      </c>
      <c r="D595" s="90" t="s">
        <v>2298</v>
      </c>
      <c r="F595" t="str">
        <f t="shared" si="0"/>
        <v>JUAN   ROMERO VAZQUEZ</v>
      </c>
      <c r="H595" t="s">
        <v>2459</v>
      </c>
      <c r="I595" t="s">
        <v>2459</v>
      </c>
    </row>
    <row r="596" spans="1:9" x14ac:dyDescent="0.2">
      <c r="A596" s="91">
        <v>40</v>
      </c>
      <c r="B596" s="90" t="s">
        <v>2301</v>
      </c>
      <c r="C596" s="90" t="s">
        <v>2485</v>
      </c>
      <c r="D596" s="90" t="s">
        <v>2303</v>
      </c>
      <c r="F596" t="str">
        <f t="shared" si="0"/>
        <v>ISAAC ALONSO  TREJO CASTILLO</v>
      </c>
      <c r="H596" t="s">
        <v>2459</v>
      </c>
      <c r="I596" t="s">
        <v>2459</v>
      </c>
    </row>
    <row r="597" spans="1:9" x14ac:dyDescent="0.2">
      <c r="A597" s="91">
        <v>41</v>
      </c>
      <c r="B597" s="90" t="s">
        <v>2304</v>
      </c>
      <c r="C597" s="90" t="s">
        <v>2485</v>
      </c>
      <c r="D597" s="90" t="s">
        <v>2302</v>
      </c>
      <c r="F597" t="str">
        <f t="shared" si="0"/>
        <v>ARTURO  TREJO TREJO</v>
      </c>
      <c r="H597" t="s">
        <v>2459</v>
      </c>
      <c r="I597" t="s">
        <v>2459</v>
      </c>
    </row>
    <row r="598" spans="1:9" x14ac:dyDescent="0.2">
      <c r="A598" s="91">
        <v>42</v>
      </c>
      <c r="B598" s="90" t="s">
        <v>2305</v>
      </c>
      <c r="C598" s="90" t="s">
        <v>2486</v>
      </c>
      <c r="D598" s="90" t="s">
        <v>2236</v>
      </c>
      <c r="F598" t="str">
        <f t="shared" si="0"/>
        <v>VIRGINIA FELIX  DE LA PEÑA GALICIA</v>
      </c>
      <c r="H598" t="s">
        <v>2459</v>
      </c>
      <c r="I598" t="s">
        <v>2459</v>
      </c>
    </row>
    <row r="599" spans="1:9" x14ac:dyDescent="0.2">
      <c r="A599" s="91">
        <v>43</v>
      </c>
      <c r="B599" s="90" t="s">
        <v>2306</v>
      </c>
      <c r="C599" s="90" t="s">
        <v>2484</v>
      </c>
      <c r="D599" s="90" t="s">
        <v>2298</v>
      </c>
      <c r="F599" t="str">
        <f t="shared" si="0"/>
        <v>DAVID QUINTIN  ROMERO VAZQUEZ</v>
      </c>
      <c r="H599" t="s">
        <v>2459</v>
      </c>
      <c r="I599" t="s">
        <v>2459</v>
      </c>
    </row>
    <row r="600" spans="1:9" x14ac:dyDescent="0.2">
      <c r="A600" s="91">
        <v>44</v>
      </c>
      <c r="B600" s="90" t="s">
        <v>2307</v>
      </c>
      <c r="C600" s="90" t="s">
        <v>2487</v>
      </c>
      <c r="D600" s="90" t="s">
        <v>2298</v>
      </c>
      <c r="F600" t="str">
        <f t="shared" si="0"/>
        <v>JUANA  MORALES VAZQUEZ</v>
      </c>
      <c r="H600" t="s">
        <v>2459</v>
      </c>
      <c r="I600" t="s">
        <v>2459</v>
      </c>
    </row>
    <row r="601" spans="1:9" x14ac:dyDescent="0.2">
      <c r="A601" s="91">
        <v>45</v>
      </c>
      <c r="B601" s="90" t="s">
        <v>2309</v>
      </c>
      <c r="C601" s="90" t="s">
        <v>2466</v>
      </c>
      <c r="D601" s="90" t="s">
        <v>2255</v>
      </c>
      <c r="F601" t="str">
        <f t="shared" si="0"/>
        <v>ASCENCION  MEJIA NAPOLES</v>
      </c>
      <c r="H601" t="s">
        <v>2459</v>
      </c>
      <c r="I601" t="s">
        <v>2459</v>
      </c>
    </row>
    <row r="602" spans="1:9" x14ac:dyDescent="0.2">
      <c r="A602" s="91">
        <v>46</v>
      </c>
      <c r="B602" s="90" t="s">
        <v>2310</v>
      </c>
      <c r="C602" s="90" t="s">
        <v>2488</v>
      </c>
      <c r="D602" s="90" t="s">
        <v>2283</v>
      </c>
      <c r="F602" t="str">
        <f t="shared" si="0"/>
        <v>MARTIN  MATEOS HERNANDEZ</v>
      </c>
      <c r="H602" t="s">
        <v>2459</v>
      </c>
      <c r="I602" t="s">
        <v>2459</v>
      </c>
    </row>
    <row r="603" spans="1:9" x14ac:dyDescent="0.2">
      <c r="A603" s="91">
        <v>47</v>
      </c>
      <c r="B603" s="90" t="s">
        <v>2311</v>
      </c>
      <c r="C603" s="90" t="s">
        <v>2489</v>
      </c>
      <c r="D603" s="90" t="s">
        <v>2312</v>
      </c>
      <c r="F603" t="str">
        <f t="shared" si="0"/>
        <v>CATALINA  NAPOLES LOPEZ</v>
      </c>
      <c r="H603" t="s">
        <v>2459</v>
      </c>
      <c r="I603" t="s">
        <v>2459</v>
      </c>
    </row>
    <row r="604" spans="1:9" x14ac:dyDescent="0.2">
      <c r="A604" s="91">
        <v>48</v>
      </c>
      <c r="B604" s="90" t="s">
        <v>2311</v>
      </c>
      <c r="C604" s="90" t="s">
        <v>2489</v>
      </c>
      <c r="D604" s="90" t="s">
        <v>2312</v>
      </c>
      <c r="F604" t="str">
        <f t="shared" si="0"/>
        <v>CATALINA  NAPOLES LOPEZ</v>
      </c>
      <c r="H604" t="s">
        <v>2459</v>
      </c>
      <c r="I604" t="s">
        <v>2459</v>
      </c>
    </row>
    <row r="605" spans="1:9" x14ac:dyDescent="0.2">
      <c r="A605" s="91">
        <v>49</v>
      </c>
      <c r="B605" s="90" t="s">
        <v>2313</v>
      </c>
      <c r="C605" s="90" t="s">
        <v>2485</v>
      </c>
      <c r="D605" s="90" t="s">
        <v>2314</v>
      </c>
      <c r="F605" t="str">
        <f t="shared" si="0"/>
        <v>ARTEMIO  TREJO Y TREJO</v>
      </c>
      <c r="H605" t="s">
        <v>2459</v>
      </c>
      <c r="I605" t="s">
        <v>2459</v>
      </c>
    </row>
    <row r="606" spans="1:9" x14ac:dyDescent="0.2">
      <c r="A606" s="91">
        <v>50</v>
      </c>
      <c r="B606" s="90" t="s">
        <v>2313</v>
      </c>
      <c r="C606" s="90" t="s">
        <v>2485</v>
      </c>
      <c r="D606" s="90" t="s">
        <v>2314</v>
      </c>
      <c r="F606" t="str">
        <f t="shared" si="0"/>
        <v>ARTEMIO  TREJO Y TREJO</v>
      </c>
      <c r="H606" t="s">
        <v>2459</v>
      </c>
      <c r="I606" t="s">
        <v>2459</v>
      </c>
    </row>
    <row r="607" spans="1:9" x14ac:dyDescent="0.2">
      <c r="A607" s="91">
        <v>51</v>
      </c>
      <c r="B607" s="90" t="s">
        <v>2313</v>
      </c>
      <c r="C607" s="90" t="s">
        <v>2485</v>
      </c>
      <c r="D607" s="90" t="s">
        <v>2314</v>
      </c>
      <c r="F607" t="str">
        <f t="shared" si="0"/>
        <v>ARTEMIO  TREJO Y TREJO</v>
      </c>
      <c r="H607" t="s">
        <v>2459</v>
      </c>
      <c r="I607" t="s">
        <v>2459</v>
      </c>
    </row>
    <row r="608" spans="1:9" x14ac:dyDescent="0.2">
      <c r="A608" s="91">
        <v>52</v>
      </c>
      <c r="B608" s="90" t="s">
        <v>2239</v>
      </c>
      <c r="C608" s="90" t="s">
        <v>2461</v>
      </c>
      <c r="D608" s="90" t="s">
        <v>2315</v>
      </c>
      <c r="F608" t="str">
        <f t="shared" si="0"/>
        <v>EFRAIN  MENDEZ PADILLA</v>
      </c>
      <c r="H608" t="s">
        <v>2459</v>
      </c>
      <c r="I608" t="s">
        <v>2459</v>
      </c>
    </row>
    <row r="609" spans="1:9" x14ac:dyDescent="0.2">
      <c r="A609" s="91">
        <v>53</v>
      </c>
      <c r="B609" s="90" t="s">
        <v>2316</v>
      </c>
      <c r="C609" s="90" t="s">
        <v>2490</v>
      </c>
      <c r="D609" s="90" t="s">
        <v>2317</v>
      </c>
      <c r="F609" t="str">
        <f t="shared" si="0"/>
        <v>MIREYA  PADILLA AVILA</v>
      </c>
      <c r="H609" t="s">
        <v>2459</v>
      </c>
      <c r="I609" t="s">
        <v>2459</v>
      </c>
    </row>
    <row r="610" spans="1:9" x14ac:dyDescent="0.2">
      <c r="A610" s="91">
        <v>54</v>
      </c>
      <c r="B610" s="90" t="s">
        <v>2318</v>
      </c>
      <c r="C610" s="90" t="s">
        <v>2491</v>
      </c>
      <c r="D610" s="90" t="s">
        <v>2288</v>
      </c>
      <c r="F610" t="str">
        <f t="shared" si="0"/>
        <v>ROSA  RAMOS RIVERA</v>
      </c>
      <c r="H610" t="s">
        <v>2459</v>
      </c>
      <c r="I610" t="s">
        <v>2459</v>
      </c>
    </row>
    <row r="611" spans="1:9" x14ac:dyDescent="0.2">
      <c r="A611" s="91">
        <v>55</v>
      </c>
      <c r="B611" s="90" t="s">
        <v>2320</v>
      </c>
      <c r="C611" s="90" t="s">
        <v>2492</v>
      </c>
      <c r="D611" s="90" t="s">
        <v>2319</v>
      </c>
      <c r="F611" t="str">
        <f t="shared" si="0"/>
        <v>ETELBERTO  SALGADO RAMOS</v>
      </c>
      <c r="H611" t="s">
        <v>2459</v>
      </c>
      <c r="I611" t="s">
        <v>2459</v>
      </c>
    </row>
    <row r="612" spans="1:9" x14ac:dyDescent="0.2">
      <c r="A612" s="91">
        <v>56</v>
      </c>
      <c r="B612" s="90" t="s">
        <v>2321</v>
      </c>
      <c r="C612" s="90" t="s">
        <v>2462</v>
      </c>
      <c r="D612" s="90" t="s">
        <v>2322</v>
      </c>
      <c r="F612" t="str">
        <f t="shared" si="0"/>
        <v>JOSE MANUEL  ARELIO CAMPOS</v>
      </c>
      <c r="H612" t="s">
        <v>2459</v>
      </c>
      <c r="I612" t="s">
        <v>2459</v>
      </c>
    </row>
    <row r="613" spans="1:9" x14ac:dyDescent="0.2">
      <c r="A613" s="91">
        <v>57</v>
      </c>
      <c r="B613" s="90" t="s">
        <v>2323</v>
      </c>
      <c r="C613" s="90" t="s">
        <v>2473</v>
      </c>
      <c r="D613" s="90" t="s">
        <v>2324</v>
      </c>
      <c r="F613" t="str">
        <f t="shared" si="0"/>
        <v>MARGARITA  GONZALEZ DIAZ</v>
      </c>
      <c r="H613" t="s">
        <v>2459</v>
      </c>
      <c r="I613" t="s">
        <v>2459</v>
      </c>
    </row>
    <row r="614" spans="1:9" x14ac:dyDescent="0.2">
      <c r="A614" s="91">
        <v>58</v>
      </c>
      <c r="B614" s="90" t="s">
        <v>2325</v>
      </c>
      <c r="C614" s="90" t="s">
        <v>2457</v>
      </c>
      <c r="D614" s="90" t="s">
        <v>2324</v>
      </c>
      <c r="F614" t="str">
        <f t="shared" si="0"/>
        <v>LUIS  GALICIA DIAZ</v>
      </c>
      <c r="H614" t="s">
        <v>2459</v>
      </c>
      <c r="I614" t="s">
        <v>2459</v>
      </c>
    </row>
    <row r="615" spans="1:9" x14ac:dyDescent="0.2">
      <c r="A615" s="91">
        <v>59</v>
      </c>
      <c r="B615" s="90" t="s">
        <v>2326</v>
      </c>
      <c r="C615" s="90" t="s">
        <v>2457</v>
      </c>
      <c r="D615" s="90" t="s">
        <v>2272</v>
      </c>
      <c r="F615" t="str">
        <f t="shared" si="0"/>
        <v>SERGIO  GALICIA GONZALEZ</v>
      </c>
      <c r="H615" t="s">
        <v>2459</v>
      </c>
      <c r="I615" t="s">
        <v>2459</v>
      </c>
    </row>
    <row r="616" spans="1:9" x14ac:dyDescent="0.2">
      <c r="A616" s="91">
        <v>60</v>
      </c>
      <c r="B616" s="90" t="s">
        <v>2327</v>
      </c>
      <c r="C616" s="90" t="s">
        <v>2493</v>
      </c>
      <c r="D616" s="90" t="s">
        <v>2329</v>
      </c>
      <c r="F616" t="str">
        <f t="shared" si="0"/>
        <v>ITZEL  MORENO CABELLO</v>
      </c>
      <c r="H616" t="s">
        <v>2459</v>
      </c>
      <c r="I616" t="s">
        <v>2459</v>
      </c>
    </row>
    <row r="617" spans="1:9" x14ac:dyDescent="0.2">
      <c r="A617" s="91">
        <v>61</v>
      </c>
      <c r="B617" s="90" t="s">
        <v>2330</v>
      </c>
      <c r="C617" s="90" t="s">
        <v>2466</v>
      </c>
      <c r="D617" s="90" t="s">
        <v>2255</v>
      </c>
      <c r="F617" t="str">
        <f t="shared" si="0"/>
        <v>PAZ MARIA DE LA LUZ  MEJIA NAPOLES</v>
      </c>
      <c r="H617" t="s">
        <v>2459</v>
      </c>
      <c r="I617" t="s">
        <v>2459</v>
      </c>
    </row>
    <row r="618" spans="1:9" x14ac:dyDescent="0.2">
      <c r="A618" s="91">
        <v>62</v>
      </c>
      <c r="B618" s="90" t="s">
        <v>2331</v>
      </c>
      <c r="C618" s="90" t="s">
        <v>2494</v>
      </c>
      <c r="D618" s="90" t="s">
        <v>2308</v>
      </c>
      <c r="F618" t="str">
        <f t="shared" si="0"/>
        <v>ANTONIO  GARCIA  MORALES</v>
      </c>
      <c r="H618" t="s">
        <v>2459</v>
      </c>
      <c r="I618" t="s">
        <v>2459</v>
      </c>
    </row>
    <row r="619" spans="1:9" x14ac:dyDescent="0.2">
      <c r="A619" s="91">
        <v>63</v>
      </c>
      <c r="B619" s="90" t="s">
        <v>2258</v>
      </c>
      <c r="C619" s="90" t="s">
        <v>2495</v>
      </c>
      <c r="D619" s="90" t="s">
        <v>2333</v>
      </c>
      <c r="F619" t="str">
        <f t="shared" si="0"/>
        <v>MARIA GUADALUPE  TORRES SALCEDO</v>
      </c>
      <c r="H619" t="s">
        <v>2459</v>
      </c>
      <c r="I619" t="s">
        <v>2459</v>
      </c>
    </row>
    <row r="620" spans="1:9" x14ac:dyDescent="0.2">
      <c r="A620" s="91">
        <v>64</v>
      </c>
      <c r="B620" s="90" t="s">
        <v>2334</v>
      </c>
      <c r="C620" s="90" t="s">
        <v>2488</v>
      </c>
      <c r="D620" s="90" t="s">
        <v>2335</v>
      </c>
      <c r="F620" t="str">
        <f t="shared" si="0"/>
        <v>ELIZABETH JAZMIN  MATEOS PEÑA</v>
      </c>
      <c r="H620" t="s">
        <v>2459</v>
      </c>
      <c r="I620" t="s">
        <v>2459</v>
      </c>
    </row>
    <row r="621" spans="1:9" x14ac:dyDescent="0.2">
      <c r="A621" s="91">
        <v>65</v>
      </c>
      <c r="B621" s="90" t="s">
        <v>2251</v>
      </c>
      <c r="C621" s="90" t="s">
        <v>2496</v>
      </c>
      <c r="D621" s="90" t="s">
        <v>2240</v>
      </c>
      <c r="F621" t="str">
        <f t="shared" si="0"/>
        <v>RAQUEL  PEÑA MENDEZ</v>
      </c>
      <c r="H621" t="s">
        <v>2459</v>
      </c>
      <c r="I621" t="s">
        <v>2459</v>
      </c>
    </row>
    <row r="622" spans="1:9" x14ac:dyDescent="0.2">
      <c r="A622" s="91">
        <v>66</v>
      </c>
      <c r="B622" s="90" t="s">
        <v>2336</v>
      </c>
      <c r="C622" s="90" t="s">
        <v>2465</v>
      </c>
      <c r="D622" s="90" t="s">
        <v>2250</v>
      </c>
      <c r="F622" t="str">
        <f t="shared" ref="F622:F685" si="1">B622&amp;H622&amp; C622 &amp;I622&amp; D622</f>
        <v xml:space="preserve"> MARIBEL  PALACIOS PAREDES</v>
      </c>
      <c r="H622" t="s">
        <v>2459</v>
      </c>
      <c r="I622" t="s">
        <v>2459</v>
      </c>
    </row>
    <row r="623" spans="1:9" x14ac:dyDescent="0.2">
      <c r="A623" s="91">
        <v>67</v>
      </c>
      <c r="B623" s="90" t="s">
        <v>2337</v>
      </c>
      <c r="C623" s="90" t="s">
        <v>2495</v>
      </c>
      <c r="D623" s="90" t="s">
        <v>2333</v>
      </c>
      <c r="F623" t="str">
        <f t="shared" si="1"/>
        <v>JORGE ALBERTO  TORRES SALCEDO</v>
      </c>
      <c r="H623" t="s">
        <v>2459</v>
      </c>
      <c r="I623" t="s">
        <v>2459</v>
      </c>
    </row>
    <row r="624" spans="1:9" x14ac:dyDescent="0.2">
      <c r="A624" s="91">
        <v>68</v>
      </c>
      <c r="B624" s="90" t="s">
        <v>2337</v>
      </c>
      <c r="C624" s="90" t="s">
        <v>2495</v>
      </c>
      <c r="D624" s="90" t="s">
        <v>2333</v>
      </c>
      <c r="F624" t="str">
        <f t="shared" si="1"/>
        <v>JORGE ALBERTO  TORRES SALCEDO</v>
      </c>
      <c r="H624" t="s">
        <v>2459</v>
      </c>
      <c r="I624" t="s">
        <v>2459</v>
      </c>
    </row>
    <row r="625" spans="1:9" x14ac:dyDescent="0.2">
      <c r="A625" s="91">
        <v>69</v>
      </c>
      <c r="B625" s="90" t="s">
        <v>2338</v>
      </c>
      <c r="C625" s="90" t="s">
        <v>2497</v>
      </c>
      <c r="D625" s="90" t="s">
        <v>2339</v>
      </c>
      <c r="F625" t="str">
        <f t="shared" si="1"/>
        <v>FRANCISCO PLATINI  CENTENO ROJAS</v>
      </c>
      <c r="H625" t="s">
        <v>2459</v>
      </c>
      <c r="I625" t="s">
        <v>2459</v>
      </c>
    </row>
    <row r="626" spans="1:9" x14ac:dyDescent="0.2">
      <c r="A626" s="91">
        <v>70</v>
      </c>
      <c r="B626" s="90" t="s">
        <v>2340</v>
      </c>
      <c r="C626" s="90" t="s">
        <v>2498</v>
      </c>
      <c r="D626" s="90" t="s">
        <v>2332</v>
      </c>
      <c r="F626" t="str">
        <f t="shared" si="1"/>
        <v>MARIA ELENA   ROJAS TORRES</v>
      </c>
      <c r="H626" t="s">
        <v>2459</v>
      </c>
      <c r="I626" t="s">
        <v>2459</v>
      </c>
    </row>
    <row r="627" spans="1:9" x14ac:dyDescent="0.2">
      <c r="A627" s="91">
        <v>71</v>
      </c>
      <c r="B627" s="90" t="s">
        <v>2341</v>
      </c>
      <c r="C627" s="90" t="s">
        <v>2498</v>
      </c>
      <c r="D627" s="90" t="s">
        <v>2342</v>
      </c>
      <c r="F627" t="str">
        <f t="shared" si="1"/>
        <v>JOSE LUIS  ROJAS CRUZ</v>
      </c>
      <c r="H627" t="s">
        <v>2459</v>
      </c>
      <c r="I627" t="s">
        <v>2459</v>
      </c>
    </row>
    <row r="628" spans="1:9" x14ac:dyDescent="0.2">
      <c r="A628" s="91">
        <v>72</v>
      </c>
      <c r="B628" s="90" t="s">
        <v>2343</v>
      </c>
      <c r="C628" s="90" t="s">
        <v>2499</v>
      </c>
      <c r="D628" s="90" t="s">
        <v>2344</v>
      </c>
      <c r="F628" t="str">
        <f t="shared" si="1"/>
        <v>BENJAMIN  MEDINA CHAVEZ</v>
      </c>
      <c r="H628" t="s">
        <v>2459</v>
      </c>
      <c r="I628" t="s">
        <v>2459</v>
      </c>
    </row>
    <row r="629" spans="1:9" x14ac:dyDescent="0.2">
      <c r="A629" s="91">
        <v>73</v>
      </c>
      <c r="B629" s="90" t="s">
        <v>2345</v>
      </c>
      <c r="C629" s="90" t="s">
        <v>2499</v>
      </c>
      <c r="D629" s="90" t="s">
        <v>2300</v>
      </c>
      <c r="F629" t="str">
        <f t="shared" si="1"/>
        <v>ROSALIA  MEDINA ROMERO</v>
      </c>
      <c r="H629" t="s">
        <v>2459</v>
      </c>
      <c r="I629" t="s">
        <v>2459</v>
      </c>
    </row>
    <row r="630" spans="1:9" x14ac:dyDescent="0.2">
      <c r="A630" s="91">
        <v>74</v>
      </c>
      <c r="B630" s="90" t="s">
        <v>2346</v>
      </c>
      <c r="C630" s="90" t="s">
        <v>2499</v>
      </c>
      <c r="D630" s="90" t="s">
        <v>2347</v>
      </c>
      <c r="F630" t="str">
        <f t="shared" si="1"/>
        <v>JOSE  MEDINA ISLAS</v>
      </c>
      <c r="H630" t="s">
        <v>2459</v>
      </c>
      <c r="I630" t="s">
        <v>2459</v>
      </c>
    </row>
    <row r="631" spans="1:9" x14ac:dyDescent="0.2">
      <c r="A631" s="91">
        <v>75</v>
      </c>
      <c r="B631" s="90" t="s">
        <v>2348</v>
      </c>
      <c r="C631" s="90" t="s">
        <v>2500</v>
      </c>
      <c r="D631" s="90" t="s">
        <v>2241</v>
      </c>
      <c r="F631" t="str">
        <f t="shared" si="1"/>
        <v>JOSE HUGO  ORTIZ ARELIO</v>
      </c>
      <c r="H631" t="s">
        <v>2459</v>
      </c>
      <c r="I631" t="s">
        <v>2459</v>
      </c>
    </row>
    <row r="632" spans="1:9" x14ac:dyDescent="0.2">
      <c r="A632" s="91">
        <v>76</v>
      </c>
      <c r="B632" s="90" t="s">
        <v>2350</v>
      </c>
      <c r="C632" s="90" t="s">
        <v>2501</v>
      </c>
      <c r="D632" s="90" t="s">
        <v>2351</v>
      </c>
      <c r="F632" t="str">
        <f t="shared" si="1"/>
        <v>CARLOS  SILVA AGUILAR</v>
      </c>
      <c r="H632" t="s">
        <v>2459</v>
      </c>
      <c r="I632" t="s">
        <v>2459</v>
      </c>
    </row>
    <row r="633" spans="1:9" x14ac:dyDescent="0.2">
      <c r="A633" s="91">
        <v>77</v>
      </c>
      <c r="B633" s="90" t="s">
        <v>2350</v>
      </c>
      <c r="C633" s="90" t="s">
        <v>2501</v>
      </c>
      <c r="D633" s="90" t="s">
        <v>2351</v>
      </c>
      <c r="F633" t="str">
        <f t="shared" si="1"/>
        <v>CARLOS  SILVA AGUILAR</v>
      </c>
      <c r="H633" t="s">
        <v>2459</v>
      </c>
      <c r="I633" t="s">
        <v>2459</v>
      </c>
    </row>
    <row r="634" spans="1:9" x14ac:dyDescent="0.2">
      <c r="A634" s="91">
        <v>78</v>
      </c>
      <c r="B634" s="90" t="s">
        <v>2352</v>
      </c>
      <c r="C634" s="90" t="s">
        <v>2502</v>
      </c>
      <c r="D634" s="90" t="s">
        <v>2237</v>
      </c>
      <c r="F634" t="str">
        <f t="shared" si="1"/>
        <v>FILIBERTA  MENDOZA PEREZ</v>
      </c>
      <c r="H634" t="s">
        <v>2459</v>
      </c>
      <c r="I634" t="s">
        <v>2459</v>
      </c>
    </row>
    <row r="635" spans="1:9" x14ac:dyDescent="0.2">
      <c r="A635" s="91">
        <v>79</v>
      </c>
      <c r="B635" s="90" t="s">
        <v>2354</v>
      </c>
      <c r="C635" s="90" t="s">
        <v>2498</v>
      </c>
      <c r="D635" s="90" t="s">
        <v>2332</v>
      </c>
      <c r="F635" t="str">
        <f t="shared" si="1"/>
        <v>JUAN APOLONIO  ROJAS TORRES</v>
      </c>
      <c r="H635" t="s">
        <v>2459</v>
      </c>
      <c r="I635" t="s">
        <v>2459</v>
      </c>
    </row>
    <row r="636" spans="1:9" x14ac:dyDescent="0.2">
      <c r="A636" s="91">
        <v>80</v>
      </c>
      <c r="B636" s="90" t="s">
        <v>2355</v>
      </c>
      <c r="C636" s="90" t="s">
        <v>2503</v>
      </c>
      <c r="D636" s="90" t="s">
        <v>2356</v>
      </c>
      <c r="F636" t="str">
        <f t="shared" si="1"/>
        <v>MARIA DEL PILAR  LOPEZ VEGA</v>
      </c>
      <c r="H636" t="s">
        <v>2459</v>
      </c>
      <c r="I636" t="s">
        <v>2459</v>
      </c>
    </row>
    <row r="637" spans="1:9" x14ac:dyDescent="0.2">
      <c r="A637" s="91">
        <v>81</v>
      </c>
      <c r="B637" s="90" t="s">
        <v>2357</v>
      </c>
      <c r="C637" s="90" t="s">
        <v>2474</v>
      </c>
      <c r="D637" s="90" t="s">
        <v>2276</v>
      </c>
      <c r="F637" t="str">
        <f t="shared" si="1"/>
        <v>REGINO  MARTINEZ MARTINEZ</v>
      </c>
      <c r="H637" t="s">
        <v>2459</v>
      </c>
      <c r="I637" t="s">
        <v>2459</v>
      </c>
    </row>
    <row r="638" spans="1:9" x14ac:dyDescent="0.2">
      <c r="A638" s="91">
        <v>82</v>
      </c>
      <c r="B638" s="90" t="s">
        <v>2358</v>
      </c>
      <c r="C638" s="90" t="s">
        <v>2504</v>
      </c>
      <c r="D638" s="90" t="s">
        <v>2359</v>
      </c>
      <c r="F638" t="str">
        <f t="shared" si="1"/>
        <v>SILVIA  PAREDES OROZCO</v>
      </c>
      <c r="H638" t="s">
        <v>2459</v>
      </c>
      <c r="I638" t="s">
        <v>2459</v>
      </c>
    </row>
    <row r="639" spans="1:9" x14ac:dyDescent="0.2">
      <c r="A639" s="91">
        <v>83</v>
      </c>
      <c r="B639" s="90" t="s">
        <v>2358</v>
      </c>
      <c r="C639" s="90" t="s">
        <v>2504</v>
      </c>
      <c r="D639" s="90" t="s">
        <v>2359</v>
      </c>
      <c r="F639" t="str">
        <f t="shared" si="1"/>
        <v>SILVIA  PAREDES OROZCO</v>
      </c>
      <c r="H639" t="s">
        <v>2459</v>
      </c>
      <c r="I639" t="s">
        <v>2459</v>
      </c>
    </row>
    <row r="640" spans="1:9" x14ac:dyDescent="0.2">
      <c r="A640" s="91">
        <v>84</v>
      </c>
      <c r="B640" s="90" t="s">
        <v>2360</v>
      </c>
      <c r="C640" s="90" t="s">
        <v>2465</v>
      </c>
      <c r="D640" s="90" t="s">
        <v>2270</v>
      </c>
      <c r="F640" t="str">
        <f t="shared" si="1"/>
        <v>LEOBARDO MAXIMO  PALACIOS RODRIGUEZ</v>
      </c>
      <c r="H640" t="s">
        <v>2459</v>
      </c>
      <c r="I640" t="s">
        <v>2459</v>
      </c>
    </row>
    <row r="641" spans="1:9" x14ac:dyDescent="0.2">
      <c r="A641" s="91">
        <v>85</v>
      </c>
      <c r="B641" s="90" t="s">
        <v>2360</v>
      </c>
      <c r="C641" s="90" t="s">
        <v>2465</v>
      </c>
      <c r="D641" s="90" t="s">
        <v>2270</v>
      </c>
      <c r="F641" t="str">
        <f t="shared" si="1"/>
        <v>LEOBARDO MAXIMO  PALACIOS RODRIGUEZ</v>
      </c>
      <c r="H641" t="s">
        <v>2459</v>
      </c>
      <c r="I641" t="s">
        <v>2459</v>
      </c>
    </row>
    <row r="642" spans="1:9" x14ac:dyDescent="0.2">
      <c r="A642" s="91">
        <v>86</v>
      </c>
      <c r="B642" s="90" t="s">
        <v>2361</v>
      </c>
      <c r="C642" s="90" t="s">
        <v>2480</v>
      </c>
      <c r="D642" s="90" t="s">
        <v>2362</v>
      </c>
      <c r="F642" t="str">
        <f t="shared" si="1"/>
        <v>SIMON FEDERICO  RIVERA REYES</v>
      </c>
      <c r="H642" t="s">
        <v>2459</v>
      </c>
      <c r="I642" t="s">
        <v>2459</v>
      </c>
    </row>
    <row r="643" spans="1:9" x14ac:dyDescent="0.2">
      <c r="A643" s="91">
        <v>87</v>
      </c>
      <c r="B643" s="90" t="s">
        <v>2363</v>
      </c>
      <c r="C643" s="90" t="s">
        <v>2499</v>
      </c>
      <c r="D643" s="90" t="s">
        <v>2300</v>
      </c>
      <c r="F643" t="str">
        <f t="shared" si="1"/>
        <v>NATALIA CONSUELO  MEDINA ROMERO</v>
      </c>
      <c r="H643" t="s">
        <v>2459</v>
      </c>
      <c r="I643" t="s">
        <v>2459</v>
      </c>
    </row>
    <row r="644" spans="1:9" x14ac:dyDescent="0.2">
      <c r="A644" s="91">
        <v>88</v>
      </c>
      <c r="B644" s="90" t="s">
        <v>2345</v>
      </c>
      <c r="C644" s="90" t="s">
        <v>2505</v>
      </c>
      <c r="D644" s="90" t="s">
        <v>2365</v>
      </c>
      <c r="F644" t="str">
        <f t="shared" si="1"/>
        <v>ROSALIA  JIMENEZ MELO</v>
      </c>
      <c r="H644" t="s">
        <v>2459</v>
      </c>
      <c r="I644" t="s">
        <v>2459</v>
      </c>
    </row>
    <row r="645" spans="1:9" x14ac:dyDescent="0.2">
      <c r="A645" s="91">
        <v>89</v>
      </c>
      <c r="B645" s="90" t="s">
        <v>2366</v>
      </c>
      <c r="C645" s="90" t="s">
        <v>2485</v>
      </c>
      <c r="D645" s="90" t="s">
        <v>2276</v>
      </c>
      <c r="F645" t="str">
        <f t="shared" si="1"/>
        <v>JUAN CARLOS  TREJO MARTINEZ</v>
      </c>
      <c r="H645" t="s">
        <v>2459</v>
      </c>
      <c r="I645" t="s">
        <v>2459</v>
      </c>
    </row>
    <row r="646" spans="1:9" x14ac:dyDescent="0.2">
      <c r="A646" s="91">
        <v>90</v>
      </c>
      <c r="B646" s="90" t="s">
        <v>2366</v>
      </c>
      <c r="C646" s="90" t="s">
        <v>2485</v>
      </c>
      <c r="D646" s="90" t="s">
        <v>2276</v>
      </c>
      <c r="F646" t="str">
        <f t="shared" si="1"/>
        <v>JUAN CARLOS  TREJO MARTINEZ</v>
      </c>
      <c r="H646" t="s">
        <v>2459</v>
      </c>
      <c r="I646" t="s">
        <v>2459</v>
      </c>
    </row>
    <row r="647" spans="1:9" x14ac:dyDescent="0.2">
      <c r="A647" s="91">
        <v>91</v>
      </c>
      <c r="B647" s="90" t="s">
        <v>2367</v>
      </c>
      <c r="C647" s="90" t="s">
        <v>2506</v>
      </c>
      <c r="D647" s="90" t="s">
        <v>2368</v>
      </c>
      <c r="F647" t="str">
        <f t="shared" si="1"/>
        <v>LILIAM GUADALUPE  COCAÑO GOMORA</v>
      </c>
      <c r="H647" t="s">
        <v>2459</v>
      </c>
      <c r="I647" t="s">
        <v>2459</v>
      </c>
    </row>
    <row r="648" spans="1:9" x14ac:dyDescent="0.2">
      <c r="A648" s="91">
        <v>92</v>
      </c>
      <c r="B648" s="90" t="s">
        <v>2369</v>
      </c>
      <c r="C648" s="90" t="s">
        <v>2484</v>
      </c>
      <c r="D648" s="90" t="s">
        <v>2247</v>
      </c>
      <c r="F648" t="str">
        <f t="shared" si="1"/>
        <v>ALFONSO  ROMERO RAMIREZ</v>
      </c>
      <c r="H648" t="s">
        <v>2459</v>
      </c>
      <c r="I648" t="s">
        <v>2459</v>
      </c>
    </row>
    <row r="649" spans="1:9" x14ac:dyDescent="0.2">
      <c r="A649" s="91">
        <v>93</v>
      </c>
      <c r="B649" s="90" t="s">
        <v>2370</v>
      </c>
      <c r="C649" s="90" t="s">
        <v>2507</v>
      </c>
      <c r="D649" s="90" t="s">
        <v>2371</v>
      </c>
      <c r="F649" t="str">
        <f t="shared" si="1"/>
        <v>MARIA HILARIA  MIRAMAR PALMA</v>
      </c>
      <c r="H649" t="s">
        <v>2459</v>
      </c>
      <c r="I649" t="s">
        <v>2459</v>
      </c>
    </row>
    <row r="650" spans="1:9" x14ac:dyDescent="0.2">
      <c r="A650" s="91">
        <v>94</v>
      </c>
      <c r="B650" s="90" t="s">
        <v>2372</v>
      </c>
      <c r="C650" s="90" t="s">
        <v>2481</v>
      </c>
      <c r="D650" s="90" t="s">
        <v>2373</v>
      </c>
      <c r="F650" t="str">
        <f t="shared" si="1"/>
        <v>OSCAR CESAR  ALVAREZ IÑAÑEZ</v>
      </c>
      <c r="H650" t="s">
        <v>2459</v>
      </c>
      <c r="I650" t="s">
        <v>2459</v>
      </c>
    </row>
    <row r="651" spans="1:9" x14ac:dyDescent="0.2">
      <c r="A651" s="91">
        <v>95</v>
      </c>
      <c r="B651" s="90" t="s">
        <v>2374</v>
      </c>
      <c r="C651" s="90" t="s">
        <v>2481</v>
      </c>
      <c r="D651" s="90" t="s">
        <v>2373</v>
      </c>
      <c r="F651" t="str">
        <f t="shared" si="1"/>
        <v>BLANCA ESTELA  ALVAREZ IÑAÑEZ</v>
      </c>
      <c r="H651" t="s">
        <v>2459</v>
      </c>
      <c r="I651" t="s">
        <v>2459</v>
      </c>
    </row>
    <row r="652" spans="1:9" x14ac:dyDescent="0.2">
      <c r="A652" s="91">
        <v>96</v>
      </c>
      <c r="B652" s="90" t="s">
        <v>2375</v>
      </c>
      <c r="C652" s="90" t="s">
        <v>2508</v>
      </c>
      <c r="D652" s="90" t="s">
        <v>2376</v>
      </c>
      <c r="F652" t="str">
        <f t="shared" si="1"/>
        <v>ANDRES  PUEBLA NAVA</v>
      </c>
      <c r="H652" t="s">
        <v>2459</v>
      </c>
      <c r="I652" t="s">
        <v>2459</v>
      </c>
    </row>
    <row r="653" spans="1:9" x14ac:dyDescent="0.2">
      <c r="A653" s="91">
        <v>97</v>
      </c>
      <c r="B653" s="90" t="s">
        <v>2377</v>
      </c>
      <c r="C653" s="90" t="s">
        <v>2509</v>
      </c>
      <c r="D653" s="90" t="s">
        <v>2276</v>
      </c>
      <c r="F653" t="str">
        <f t="shared" si="1"/>
        <v>MARIA DE JESUS PATRICIA  HIDALGO MARTINEZ</v>
      </c>
      <c r="H653" t="s">
        <v>2459</v>
      </c>
      <c r="I653" t="s">
        <v>2459</v>
      </c>
    </row>
    <row r="654" spans="1:9" x14ac:dyDescent="0.2">
      <c r="A654" s="91">
        <v>98</v>
      </c>
      <c r="B654" s="90" t="s">
        <v>2378</v>
      </c>
      <c r="C654" s="90" t="s">
        <v>2509</v>
      </c>
      <c r="D654" s="90" t="s">
        <v>2276</v>
      </c>
      <c r="F654" t="str">
        <f t="shared" si="1"/>
        <v>JORGE AURELIANO  HIDALGO MARTINEZ</v>
      </c>
      <c r="H654" t="s">
        <v>2459</v>
      </c>
      <c r="I654" t="s">
        <v>2459</v>
      </c>
    </row>
    <row r="655" spans="1:9" x14ac:dyDescent="0.2">
      <c r="A655" s="91">
        <v>99</v>
      </c>
      <c r="B655" s="90" t="s">
        <v>2379</v>
      </c>
      <c r="C655" s="90" t="s">
        <v>2468</v>
      </c>
      <c r="D655" s="90" t="s">
        <v>2324</v>
      </c>
      <c r="F655" t="str">
        <f t="shared" si="1"/>
        <v>HECTOR  GARCIA DIAZ</v>
      </c>
      <c r="H655" t="s">
        <v>2459</v>
      </c>
      <c r="I655" t="s">
        <v>2459</v>
      </c>
    </row>
    <row r="656" spans="1:9" x14ac:dyDescent="0.2">
      <c r="A656" s="91">
        <v>100</v>
      </c>
      <c r="B656" s="90" t="s">
        <v>2380</v>
      </c>
      <c r="C656" s="90" t="s">
        <v>2468</v>
      </c>
      <c r="D656" s="90" t="s">
        <v>2324</v>
      </c>
      <c r="F656" t="str">
        <f t="shared" si="1"/>
        <v>ELSA  GARCIA DIAZ</v>
      </c>
      <c r="H656" t="s">
        <v>2459</v>
      </c>
      <c r="I656" t="s">
        <v>2459</v>
      </c>
    </row>
    <row r="657" spans="1:9" x14ac:dyDescent="0.2">
      <c r="A657" s="91">
        <v>101</v>
      </c>
      <c r="B657" s="90" t="s">
        <v>2381</v>
      </c>
      <c r="C657" s="90" t="s">
        <v>2510</v>
      </c>
      <c r="D657" s="90" t="s">
        <v>2382</v>
      </c>
      <c r="F657" t="str">
        <f t="shared" si="1"/>
        <v>EDILBERTO  AVILA  GUTIERREZ</v>
      </c>
      <c r="H657" t="s">
        <v>2459</v>
      </c>
      <c r="I657" t="s">
        <v>2459</v>
      </c>
    </row>
    <row r="658" spans="1:9" x14ac:dyDescent="0.2">
      <c r="A658" s="91">
        <v>102</v>
      </c>
      <c r="B658" s="90" t="s">
        <v>2383</v>
      </c>
      <c r="C658" s="90" t="s">
        <v>2474</v>
      </c>
      <c r="D658" s="90" t="s">
        <v>2237</v>
      </c>
      <c r="F658" t="str">
        <f t="shared" si="1"/>
        <v>ROBERTO  MARTINEZ PEREZ</v>
      </c>
      <c r="H658" t="s">
        <v>2459</v>
      </c>
      <c r="I658" t="s">
        <v>2459</v>
      </c>
    </row>
    <row r="659" spans="1:9" x14ac:dyDescent="0.2">
      <c r="A659" s="91">
        <v>103</v>
      </c>
      <c r="B659" s="90" t="s">
        <v>2384</v>
      </c>
      <c r="C659" s="90" t="s">
        <v>2511</v>
      </c>
      <c r="D659" s="90" t="s">
        <v>2385</v>
      </c>
      <c r="F659" t="str">
        <f t="shared" si="1"/>
        <v>MARIA ELENA  BARCENAS OLMEDO</v>
      </c>
      <c r="H659" t="s">
        <v>2459</v>
      </c>
      <c r="I659" t="s">
        <v>2459</v>
      </c>
    </row>
    <row r="660" spans="1:9" x14ac:dyDescent="0.2">
      <c r="A660" s="91">
        <v>104</v>
      </c>
      <c r="B660" s="90" t="s">
        <v>2386</v>
      </c>
      <c r="C660" s="90" t="s">
        <v>2512</v>
      </c>
      <c r="D660" s="90" t="s">
        <v>2387</v>
      </c>
      <c r="F660" t="str">
        <f t="shared" si="1"/>
        <v>MARIA DE JESUS  FRAUSTO VALADES</v>
      </c>
      <c r="H660" t="s">
        <v>2459</v>
      </c>
      <c r="I660" t="s">
        <v>2459</v>
      </c>
    </row>
    <row r="661" spans="1:9" x14ac:dyDescent="0.2">
      <c r="A661" s="91">
        <v>105</v>
      </c>
      <c r="B661" s="90" t="s">
        <v>2388</v>
      </c>
      <c r="C661" s="90" t="s">
        <v>2482</v>
      </c>
      <c r="D661" s="90" t="s">
        <v>2389</v>
      </c>
      <c r="F661" t="str">
        <f t="shared" si="1"/>
        <v>LEOBARDA TERESA  FLORES SOTELO</v>
      </c>
      <c r="H661" t="s">
        <v>2459</v>
      </c>
      <c r="I661" t="s">
        <v>2459</v>
      </c>
    </row>
    <row r="662" spans="1:9" x14ac:dyDescent="0.2">
      <c r="A662" s="91">
        <v>106</v>
      </c>
      <c r="B662" s="90" t="s">
        <v>2390</v>
      </c>
      <c r="C662" s="90" t="s">
        <v>2513</v>
      </c>
      <c r="D662" s="90" t="s">
        <v>2391</v>
      </c>
      <c r="F662" t="str">
        <f t="shared" si="1"/>
        <v>JACOBO  TEQUITLALPA ANALCO</v>
      </c>
      <c r="H662" t="s">
        <v>2459</v>
      </c>
      <c r="I662" t="s">
        <v>2459</v>
      </c>
    </row>
    <row r="663" spans="1:9" x14ac:dyDescent="0.2">
      <c r="A663" s="91">
        <v>107</v>
      </c>
      <c r="B663" s="90" t="s">
        <v>2392</v>
      </c>
      <c r="C663" s="90" t="s">
        <v>2514</v>
      </c>
      <c r="D663" s="90" t="s">
        <v>2394</v>
      </c>
      <c r="F663" t="str">
        <f t="shared" si="1"/>
        <v>MARICELA  CABRERA GAYOSSO</v>
      </c>
      <c r="H663" t="s">
        <v>2459</v>
      </c>
      <c r="I663" t="s">
        <v>2459</v>
      </c>
    </row>
    <row r="664" spans="1:9" x14ac:dyDescent="0.2">
      <c r="A664" s="91">
        <v>108</v>
      </c>
      <c r="B664" s="90" t="s">
        <v>2395</v>
      </c>
      <c r="C664" s="90" t="s">
        <v>2474</v>
      </c>
      <c r="D664" s="90" t="s">
        <v>2364</v>
      </c>
      <c r="F664" t="str">
        <f t="shared" si="1"/>
        <v>ELIDIA  MARTINEZ JIMENEZ</v>
      </c>
      <c r="H664" t="s">
        <v>2459</v>
      </c>
      <c r="I664" t="s">
        <v>2459</v>
      </c>
    </row>
    <row r="665" spans="1:9" x14ac:dyDescent="0.2">
      <c r="A665" s="91">
        <v>109</v>
      </c>
      <c r="B665" s="90" t="s">
        <v>2396</v>
      </c>
      <c r="C665" s="90" t="s">
        <v>2515</v>
      </c>
      <c r="D665" s="90" t="s">
        <v>2270</v>
      </c>
      <c r="F665" t="str">
        <f t="shared" si="1"/>
        <v>MANUELA  HERNANDEZ RODRIGUEZ</v>
      </c>
      <c r="H665" t="s">
        <v>2459</v>
      </c>
      <c r="I665" t="s">
        <v>2459</v>
      </c>
    </row>
    <row r="666" spans="1:9" x14ac:dyDescent="0.2">
      <c r="A666" s="91">
        <v>110</v>
      </c>
      <c r="B666" s="90" t="s">
        <v>2397</v>
      </c>
      <c r="C666" s="90" t="s">
        <v>2505</v>
      </c>
      <c r="D666" s="90" t="s">
        <v>2312</v>
      </c>
      <c r="F666" t="str">
        <f t="shared" si="1"/>
        <v>JOSE ARTESANO  JIMENEZ LOPEZ</v>
      </c>
      <c r="H666" t="s">
        <v>2459</v>
      </c>
      <c r="I666" t="s">
        <v>2459</v>
      </c>
    </row>
    <row r="667" spans="1:9" x14ac:dyDescent="0.2">
      <c r="A667" s="92">
        <v>111</v>
      </c>
      <c r="B667" s="90" t="s">
        <v>2397</v>
      </c>
      <c r="C667" s="90" t="s">
        <v>2505</v>
      </c>
      <c r="D667" s="90" t="s">
        <v>2312</v>
      </c>
      <c r="F667" t="str">
        <f t="shared" si="1"/>
        <v>JOSE ARTESANO  JIMENEZ LOPEZ</v>
      </c>
      <c r="H667" t="s">
        <v>2459</v>
      </c>
      <c r="I667" t="s">
        <v>2459</v>
      </c>
    </row>
    <row r="668" spans="1:9" x14ac:dyDescent="0.2">
      <c r="A668" s="91">
        <v>112</v>
      </c>
      <c r="B668" s="90" t="s">
        <v>2398</v>
      </c>
      <c r="C668" s="90" t="s">
        <v>2516</v>
      </c>
      <c r="D668" s="90" t="s">
        <v>2400</v>
      </c>
      <c r="F668" t="str">
        <f t="shared" si="1"/>
        <v>JUANA ALBANA  RUIZ TRUJILLO</v>
      </c>
      <c r="H668" t="s">
        <v>2459</v>
      </c>
      <c r="I668" t="s">
        <v>2459</v>
      </c>
    </row>
    <row r="669" spans="1:9" x14ac:dyDescent="0.2">
      <c r="A669" s="91">
        <v>113</v>
      </c>
      <c r="B669" s="90" t="s">
        <v>2401</v>
      </c>
      <c r="C669" s="90" t="s">
        <v>2517</v>
      </c>
      <c r="D669" s="90"/>
      <c r="F669" t="str">
        <f t="shared" si="1"/>
        <v xml:space="preserve">ANDREA  RODRIGUEZ </v>
      </c>
      <c r="H669" t="s">
        <v>2459</v>
      </c>
      <c r="I669" t="s">
        <v>2459</v>
      </c>
    </row>
    <row r="670" spans="1:9" x14ac:dyDescent="0.2">
      <c r="A670" s="91">
        <v>114</v>
      </c>
      <c r="B670" s="90" t="s">
        <v>2402</v>
      </c>
      <c r="C670" s="90" t="s">
        <v>2518</v>
      </c>
      <c r="D670" s="90" t="s">
        <v>2298</v>
      </c>
      <c r="F670" t="str">
        <f t="shared" si="1"/>
        <v>MARIA FRANCISCA  CALZADA VAZQUEZ</v>
      </c>
      <c r="H670" t="s">
        <v>2459</v>
      </c>
      <c r="I670" t="s">
        <v>2459</v>
      </c>
    </row>
    <row r="671" spans="1:9" x14ac:dyDescent="0.2">
      <c r="A671" s="91">
        <v>115</v>
      </c>
      <c r="B671" s="90" t="s">
        <v>2396</v>
      </c>
      <c r="C671" s="90" t="s">
        <v>2500</v>
      </c>
      <c r="D671" s="90" t="s">
        <v>2404</v>
      </c>
      <c r="F671" t="str">
        <f t="shared" si="1"/>
        <v>MANUELA  ORTIZ ALGUIN</v>
      </c>
      <c r="H671" t="s">
        <v>2459</v>
      </c>
      <c r="I671" t="s">
        <v>2459</v>
      </c>
    </row>
    <row r="672" spans="1:9" x14ac:dyDescent="0.2">
      <c r="A672" s="91">
        <v>116</v>
      </c>
      <c r="B672" s="90" t="s">
        <v>2405</v>
      </c>
      <c r="C672" s="90" t="s">
        <v>2464</v>
      </c>
      <c r="D672" s="90" t="s">
        <v>2276</v>
      </c>
      <c r="F672" t="str">
        <f t="shared" si="1"/>
        <v>SOCORRO  RAMIREZ MARTINEZ</v>
      </c>
      <c r="H672" t="s">
        <v>2459</v>
      </c>
      <c r="I672" t="s">
        <v>2459</v>
      </c>
    </row>
    <row r="673" spans="1:9" x14ac:dyDescent="0.2">
      <c r="A673" s="91">
        <v>117</v>
      </c>
      <c r="B673" s="90" t="s">
        <v>2406</v>
      </c>
      <c r="C673" s="90" t="s">
        <v>2519</v>
      </c>
      <c r="D673" s="90" t="s">
        <v>2312</v>
      </c>
      <c r="F673" t="str">
        <f t="shared" si="1"/>
        <v>ROSALBA  REYES LOPEZ</v>
      </c>
      <c r="H673" t="s">
        <v>2459</v>
      </c>
      <c r="I673" t="s">
        <v>2459</v>
      </c>
    </row>
    <row r="674" spans="1:9" x14ac:dyDescent="0.2">
      <c r="A674" s="91">
        <v>118</v>
      </c>
      <c r="B674" s="90" t="s">
        <v>2407</v>
      </c>
      <c r="C674" s="90" t="s">
        <v>2457</v>
      </c>
      <c r="D674" s="90" t="s">
        <v>2408</v>
      </c>
      <c r="F674" t="str">
        <f t="shared" si="1"/>
        <v>ELODIA  GALICIA ORTEGA</v>
      </c>
      <c r="H674" t="s">
        <v>2459</v>
      </c>
      <c r="I674" t="s">
        <v>2459</v>
      </c>
    </row>
    <row r="675" spans="1:9" x14ac:dyDescent="0.2">
      <c r="A675" s="91">
        <v>119</v>
      </c>
      <c r="B675" s="90" t="s">
        <v>2409</v>
      </c>
      <c r="C675" s="90" t="s">
        <v>2503</v>
      </c>
      <c r="D675" s="90" t="s">
        <v>2410</v>
      </c>
      <c r="F675" t="str">
        <f t="shared" si="1"/>
        <v>INES  LOPEZ ARENAS</v>
      </c>
      <c r="H675" t="s">
        <v>2459</v>
      </c>
      <c r="I675" t="s">
        <v>2459</v>
      </c>
    </row>
    <row r="676" spans="1:9" x14ac:dyDescent="0.2">
      <c r="A676" s="91">
        <v>120</v>
      </c>
      <c r="B676" s="90" t="s">
        <v>2411</v>
      </c>
      <c r="C676" s="90" t="s">
        <v>2520</v>
      </c>
      <c r="D676" s="90" t="s">
        <v>2298</v>
      </c>
      <c r="F676" t="str">
        <f t="shared" si="1"/>
        <v>BLANCA  CABELLO VAZQUEZ</v>
      </c>
      <c r="H676" t="s">
        <v>2459</v>
      </c>
      <c r="I676" t="s">
        <v>2459</v>
      </c>
    </row>
    <row r="677" spans="1:9" x14ac:dyDescent="0.2">
      <c r="A677" s="91">
        <v>121</v>
      </c>
      <c r="B677" s="90" t="s">
        <v>2412</v>
      </c>
      <c r="C677" s="90" t="s">
        <v>2521</v>
      </c>
      <c r="D677" s="90" t="s">
        <v>2293</v>
      </c>
      <c r="F677" t="str">
        <f t="shared" si="1"/>
        <v>MARIA MAGDALENA  GUEVARA FLORES</v>
      </c>
      <c r="H677" t="s">
        <v>2459</v>
      </c>
      <c r="I677" t="s">
        <v>2459</v>
      </c>
    </row>
    <row r="678" spans="1:9" x14ac:dyDescent="0.2">
      <c r="A678" s="91">
        <v>122</v>
      </c>
      <c r="B678" s="90" t="s">
        <v>2277</v>
      </c>
      <c r="C678" s="90" t="s">
        <v>2458</v>
      </c>
      <c r="D678" s="90" t="s">
        <v>2414</v>
      </c>
      <c r="F678" t="str">
        <f t="shared" si="1"/>
        <v>DANIEL  PEREZ ZUÑIGA</v>
      </c>
      <c r="H678" t="s">
        <v>2459</v>
      </c>
      <c r="I678" t="s">
        <v>2459</v>
      </c>
    </row>
    <row r="679" spans="1:9" x14ac:dyDescent="0.2">
      <c r="A679" s="91">
        <v>123</v>
      </c>
      <c r="B679" s="90" t="s">
        <v>2415</v>
      </c>
      <c r="C679" s="90" t="s">
        <v>2458</v>
      </c>
      <c r="D679" s="90" t="s">
        <v>2414</v>
      </c>
      <c r="F679" t="str">
        <f t="shared" si="1"/>
        <v>HILDA BERTHA  PEREZ ZUÑIGA</v>
      </c>
      <c r="H679" t="s">
        <v>2459</v>
      </c>
      <c r="I679" t="s">
        <v>2459</v>
      </c>
    </row>
    <row r="680" spans="1:9" x14ac:dyDescent="0.2">
      <c r="A680" s="91">
        <v>124</v>
      </c>
      <c r="B680" s="90" t="s">
        <v>2416</v>
      </c>
      <c r="C680" s="90" t="s">
        <v>2521</v>
      </c>
      <c r="D680" s="90" t="s">
        <v>2293</v>
      </c>
      <c r="F680" t="str">
        <f t="shared" si="1"/>
        <v>ANGELA FRANCISCA  GUEVARA FLORES</v>
      </c>
      <c r="H680" t="s">
        <v>2459</v>
      </c>
      <c r="I680" t="s">
        <v>2459</v>
      </c>
    </row>
    <row r="681" spans="1:9" x14ac:dyDescent="0.2">
      <c r="A681" s="91">
        <v>125</v>
      </c>
      <c r="B681" s="90" t="s">
        <v>2311</v>
      </c>
      <c r="C681" s="90" t="s">
        <v>2475</v>
      </c>
      <c r="D681" s="90" t="s">
        <v>2279</v>
      </c>
      <c r="F681" t="str">
        <f t="shared" si="1"/>
        <v>CATALINA  ALIZOTA MUÑOZ</v>
      </c>
      <c r="H681" t="s">
        <v>2459</v>
      </c>
      <c r="I681" t="s">
        <v>2459</v>
      </c>
    </row>
    <row r="682" spans="1:9" x14ac:dyDescent="0.2">
      <c r="A682" s="91">
        <v>126</v>
      </c>
      <c r="B682" s="90" t="s">
        <v>2417</v>
      </c>
      <c r="C682" s="90" t="s">
        <v>2522</v>
      </c>
      <c r="D682" s="90" t="s">
        <v>2419</v>
      </c>
      <c r="F682" t="str">
        <f t="shared" si="1"/>
        <v>JARENZ  ALVARADO VENANCIO</v>
      </c>
      <c r="H682" t="s">
        <v>2459</v>
      </c>
      <c r="I682" t="s">
        <v>2459</v>
      </c>
    </row>
    <row r="683" spans="1:9" x14ac:dyDescent="0.2">
      <c r="A683" s="91">
        <v>127</v>
      </c>
      <c r="B683" s="90" t="s">
        <v>2420</v>
      </c>
      <c r="C683" s="90" t="s">
        <v>2501</v>
      </c>
      <c r="D683" s="90" t="s">
        <v>2236</v>
      </c>
      <c r="F683" t="str">
        <f t="shared" si="1"/>
        <v>CELERINA  SILVA GALICIA</v>
      </c>
      <c r="H683" t="s">
        <v>2459</v>
      </c>
      <c r="I683" t="s">
        <v>2459</v>
      </c>
    </row>
    <row r="684" spans="1:9" x14ac:dyDescent="0.2">
      <c r="A684" s="91">
        <v>128</v>
      </c>
      <c r="B684" s="90" t="s">
        <v>2420</v>
      </c>
      <c r="C684" s="90" t="s">
        <v>2501</v>
      </c>
      <c r="D684" s="90" t="s">
        <v>2236</v>
      </c>
      <c r="F684" t="str">
        <f t="shared" si="1"/>
        <v>CELERINA  SILVA GALICIA</v>
      </c>
      <c r="H684" t="s">
        <v>2459</v>
      </c>
      <c r="I684" t="s">
        <v>2459</v>
      </c>
    </row>
    <row r="685" spans="1:9" x14ac:dyDescent="0.2">
      <c r="A685" s="91">
        <v>129</v>
      </c>
      <c r="B685" s="90" t="s">
        <v>2421</v>
      </c>
      <c r="C685" s="90" t="s">
        <v>2473</v>
      </c>
      <c r="D685" s="90" t="s">
        <v>2422</v>
      </c>
      <c r="F685" t="str">
        <f t="shared" si="1"/>
        <v>FRANCISCA  GONZALEZ MALVAEZ</v>
      </c>
      <c r="H685" t="s">
        <v>2459</v>
      </c>
      <c r="I685" t="s">
        <v>2459</v>
      </c>
    </row>
    <row r="686" spans="1:9" x14ac:dyDescent="0.2">
      <c r="A686" s="91">
        <v>130</v>
      </c>
      <c r="B686" s="90" t="s">
        <v>2423</v>
      </c>
      <c r="C686" s="90" t="s">
        <v>2523</v>
      </c>
      <c r="D686" s="90" t="s">
        <v>2424</v>
      </c>
      <c r="F686" t="str">
        <f t="shared" ref="F686:F712" si="2">B686&amp;H686&amp; C686 &amp;I686&amp; D686</f>
        <v>MAYRA   BRAVO BRAVO</v>
      </c>
      <c r="H686" t="s">
        <v>2459</v>
      </c>
      <c r="I686" t="s">
        <v>2459</v>
      </c>
    </row>
    <row r="687" spans="1:9" x14ac:dyDescent="0.2">
      <c r="A687" s="91">
        <v>131</v>
      </c>
      <c r="B687" s="90" t="s">
        <v>2425</v>
      </c>
      <c r="C687" s="90" t="s">
        <v>2523</v>
      </c>
      <c r="D687" s="90" t="s">
        <v>2424</v>
      </c>
      <c r="F687" t="str">
        <f t="shared" si="2"/>
        <v>DORA ALICIA  BRAVO BRAVO</v>
      </c>
      <c r="H687" t="s">
        <v>2459</v>
      </c>
      <c r="I687" t="s">
        <v>2459</v>
      </c>
    </row>
    <row r="688" spans="1:9" x14ac:dyDescent="0.2">
      <c r="A688" s="91">
        <v>132</v>
      </c>
      <c r="B688" s="90" t="s">
        <v>2311</v>
      </c>
      <c r="C688" s="90" t="s">
        <v>2524</v>
      </c>
      <c r="D688" s="90" t="s">
        <v>2236</v>
      </c>
      <c r="F688" t="str">
        <f t="shared" si="2"/>
        <v>CATALINA  SILVA  GALICIA</v>
      </c>
      <c r="H688" t="s">
        <v>2459</v>
      </c>
      <c r="I688" t="s">
        <v>2459</v>
      </c>
    </row>
    <row r="689" spans="1:9" x14ac:dyDescent="0.2">
      <c r="A689" s="91">
        <v>133</v>
      </c>
      <c r="B689" s="90" t="s">
        <v>2426</v>
      </c>
      <c r="C689" s="90" t="s">
        <v>2525</v>
      </c>
      <c r="D689" s="90" t="s">
        <v>2342</v>
      </c>
      <c r="F689" t="str">
        <f t="shared" si="2"/>
        <v>LUCIA VICTORIA  LOPEZ  CRUZ</v>
      </c>
      <c r="H689" t="s">
        <v>2459</v>
      </c>
      <c r="I689" t="s">
        <v>2459</v>
      </c>
    </row>
    <row r="690" spans="1:9" x14ac:dyDescent="0.2">
      <c r="A690" s="91">
        <v>134</v>
      </c>
      <c r="B690" s="90" t="s">
        <v>2427</v>
      </c>
      <c r="C690" s="90" t="s">
        <v>2503</v>
      </c>
      <c r="D690" s="90" t="s">
        <v>2393</v>
      </c>
      <c r="F690" t="str">
        <f t="shared" si="2"/>
        <v>MIGUEL   LOPEZ CABRERA</v>
      </c>
      <c r="H690" t="s">
        <v>2459</v>
      </c>
      <c r="I690" t="s">
        <v>2459</v>
      </c>
    </row>
    <row r="691" spans="1:9" x14ac:dyDescent="0.2">
      <c r="A691" s="91">
        <v>135</v>
      </c>
      <c r="B691" s="90" t="s">
        <v>2428</v>
      </c>
      <c r="C691" s="90" t="s">
        <v>2481</v>
      </c>
      <c r="D691" s="90" t="s">
        <v>2364</v>
      </c>
      <c r="F691" t="str">
        <f t="shared" si="2"/>
        <v>IRMA LUCINA  ALVAREZ JIMENEZ</v>
      </c>
      <c r="H691" t="s">
        <v>2459</v>
      </c>
      <c r="I691" t="s">
        <v>2459</v>
      </c>
    </row>
    <row r="692" spans="1:9" x14ac:dyDescent="0.2">
      <c r="A692" s="91">
        <v>136</v>
      </c>
      <c r="B692" s="90" t="s">
        <v>2429</v>
      </c>
      <c r="C692" s="90" t="s">
        <v>2526</v>
      </c>
      <c r="D692" s="90" t="s">
        <v>2303</v>
      </c>
      <c r="F692" t="str">
        <f t="shared" si="2"/>
        <v>MARGARITO   BARRAGAN CASTILLO</v>
      </c>
      <c r="H692" t="s">
        <v>2459</v>
      </c>
      <c r="I692" t="s">
        <v>2459</v>
      </c>
    </row>
    <row r="693" spans="1:9" x14ac:dyDescent="0.2">
      <c r="A693" s="91">
        <v>137</v>
      </c>
      <c r="B693" s="90" t="s">
        <v>2430</v>
      </c>
      <c r="C693" s="90" t="s">
        <v>2523</v>
      </c>
      <c r="D693" s="90" t="s">
        <v>2424</v>
      </c>
      <c r="F693" t="str">
        <f t="shared" si="2"/>
        <v>CARLA IBETH  BRAVO BRAVO</v>
      </c>
      <c r="H693" t="s">
        <v>2459</v>
      </c>
      <c r="I693" t="s">
        <v>2459</v>
      </c>
    </row>
    <row r="694" spans="1:9" x14ac:dyDescent="0.2">
      <c r="A694" s="91">
        <v>138</v>
      </c>
      <c r="B694" s="90" t="s">
        <v>2431</v>
      </c>
      <c r="C694" s="90" t="s">
        <v>2527</v>
      </c>
      <c r="D694" s="90" t="s">
        <v>2432</v>
      </c>
      <c r="F694" t="str">
        <f t="shared" si="2"/>
        <v>AIDA   ZUÑIGA UROZA</v>
      </c>
      <c r="H694" t="s">
        <v>2459</v>
      </c>
      <c r="I694" t="s">
        <v>2459</v>
      </c>
    </row>
    <row r="695" spans="1:9" x14ac:dyDescent="0.2">
      <c r="A695" s="91">
        <v>139</v>
      </c>
      <c r="B695" s="90" t="s">
        <v>2433</v>
      </c>
      <c r="C695" s="90" t="s">
        <v>2528</v>
      </c>
      <c r="D695" s="90" t="s">
        <v>2434</v>
      </c>
      <c r="F695" t="str">
        <f t="shared" si="2"/>
        <v>ALICIA   ROSALES ESTUDILLO</v>
      </c>
      <c r="H695" t="s">
        <v>2459</v>
      </c>
      <c r="I695" t="s">
        <v>2459</v>
      </c>
    </row>
    <row r="696" spans="1:9" x14ac:dyDescent="0.2">
      <c r="A696" s="91">
        <v>140</v>
      </c>
      <c r="B696" s="90" t="s">
        <v>2435</v>
      </c>
      <c r="C696" s="90" t="s">
        <v>2529</v>
      </c>
      <c r="D696" s="90" t="s">
        <v>2436</v>
      </c>
      <c r="F696" t="str">
        <f t="shared" si="2"/>
        <v>JOSE BERNARDINO  ORTEGA  FERNANDEZ</v>
      </c>
      <c r="H696" t="s">
        <v>2459</v>
      </c>
      <c r="I696" t="s">
        <v>2459</v>
      </c>
    </row>
    <row r="697" spans="1:9" x14ac:dyDescent="0.2">
      <c r="A697" s="91">
        <v>141</v>
      </c>
      <c r="B697" s="90" t="s">
        <v>2437</v>
      </c>
      <c r="C697" s="90" t="s">
        <v>2530</v>
      </c>
      <c r="D697" s="90" t="s">
        <v>2438</v>
      </c>
      <c r="F697" t="str">
        <f t="shared" si="2"/>
        <v>SOFIA FELIPA  ROSETE ZAVALA</v>
      </c>
      <c r="H697" t="s">
        <v>2459</v>
      </c>
      <c r="I697" t="s">
        <v>2459</v>
      </c>
    </row>
    <row r="698" spans="1:9" x14ac:dyDescent="0.2">
      <c r="A698" s="91">
        <v>142</v>
      </c>
      <c r="B698" s="90" t="s">
        <v>2439</v>
      </c>
      <c r="C698" s="90" t="s">
        <v>2474</v>
      </c>
      <c r="D698" s="90" t="s">
        <v>2276</v>
      </c>
      <c r="F698" t="str">
        <f t="shared" si="2"/>
        <v>DOLORES  MARTINEZ MARTINEZ</v>
      </c>
      <c r="H698" t="s">
        <v>2459</v>
      </c>
      <c r="I698" t="s">
        <v>2459</v>
      </c>
    </row>
    <row r="699" spans="1:9" x14ac:dyDescent="0.2">
      <c r="A699" s="91">
        <v>143</v>
      </c>
      <c r="B699" s="90" t="s">
        <v>2440</v>
      </c>
      <c r="C699" s="90" t="s">
        <v>2468</v>
      </c>
      <c r="D699" s="90" t="s">
        <v>2441</v>
      </c>
      <c r="F699" t="str">
        <f t="shared" si="2"/>
        <v>OLGA   GARCIA HAMPARZUMIAN</v>
      </c>
      <c r="H699" t="s">
        <v>2459</v>
      </c>
      <c r="I699" t="s">
        <v>2459</v>
      </c>
    </row>
    <row r="700" spans="1:9" x14ac:dyDescent="0.2">
      <c r="A700" s="91">
        <v>144</v>
      </c>
      <c r="B700" s="90" t="s">
        <v>2442</v>
      </c>
      <c r="C700" s="90" t="s">
        <v>2485</v>
      </c>
      <c r="D700" s="90" t="s">
        <v>2276</v>
      </c>
      <c r="F700" t="str">
        <f t="shared" si="2"/>
        <v>ENRIQUE  TREJO MARTINEZ</v>
      </c>
      <c r="H700" t="s">
        <v>2459</v>
      </c>
      <c r="I700" t="s">
        <v>2459</v>
      </c>
    </row>
    <row r="701" spans="1:9" x14ac:dyDescent="0.2">
      <c r="A701" s="92">
        <v>145</v>
      </c>
      <c r="B701" s="90" t="s">
        <v>2442</v>
      </c>
      <c r="C701" s="90" t="s">
        <v>2485</v>
      </c>
      <c r="D701" s="90" t="s">
        <v>2276</v>
      </c>
      <c r="F701" t="str">
        <f t="shared" si="2"/>
        <v>ENRIQUE  TREJO MARTINEZ</v>
      </c>
      <c r="H701" t="s">
        <v>2459</v>
      </c>
      <c r="I701" t="s">
        <v>2459</v>
      </c>
    </row>
    <row r="702" spans="1:9" x14ac:dyDescent="0.2">
      <c r="A702" s="91">
        <v>146</v>
      </c>
      <c r="B702" s="90" t="s">
        <v>2443</v>
      </c>
      <c r="C702" s="93" t="s">
        <v>2444</v>
      </c>
      <c r="D702" s="90" t="s">
        <v>2445</v>
      </c>
      <c r="F702" t="str">
        <f t="shared" si="2"/>
        <v>SUSANA YESCAS FUENTES</v>
      </c>
      <c r="H702" t="s">
        <v>2459</v>
      </c>
      <c r="I702" t="s">
        <v>2459</v>
      </c>
    </row>
    <row r="703" spans="1:9" x14ac:dyDescent="0.2">
      <c r="A703" s="91">
        <v>147</v>
      </c>
      <c r="B703" s="90" t="s">
        <v>2446</v>
      </c>
      <c r="C703" s="90" t="s">
        <v>2272</v>
      </c>
      <c r="D703" s="90" t="s">
        <v>2447</v>
      </c>
      <c r="F703" t="str">
        <f t="shared" si="2"/>
        <v>MARTHA GONZALEZ NARVAEZ</v>
      </c>
      <c r="H703" t="s">
        <v>2459</v>
      </c>
      <c r="I703" t="s">
        <v>2459</v>
      </c>
    </row>
    <row r="704" spans="1:9" x14ac:dyDescent="0.2">
      <c r="A704" s="91">
        <v>148</v>
      </c>
      <c r="B704" s="90" t="s">
        <v>2448</v>
      </c>
      <c r="C704" s="90" t="s">
        <v>2424</v>
      </c>
      <c r="D704" s="90" t="s">
        <v>2424</v>
      </c>
      <c r="F704" t="str">
        <f t="shared" si="2"/>
        <v>NORMA LILIA BRAVO BRAVO</v>
      </c>
      <c r="H704" t="s">
        <v>2459</v>
      </c>
      <c r="I704" t="s">
        <v>2459</v>
      </c>
    </row>
    <row r="705" spans="1:9" x14ac:dyDescent="0.2">
      <c r="A705" s="91">
        <v>149</v>
      </c>
      <c r="B705" s="90" t="s">
        <v>2449</v>
      </c>
      <c r="C705" s="90" t="s">
        <v>2364</v>
      </c>
      <c r="D705" s="90" t="s">
        <v>2312</v>
      </c>
      <c r="F705" t="str">
        <f t="shared" si="2"/>
        <v>LUCIANA JIMENEZ LOPEZ</v>
      </c>
      <c r="H705" t="s">
        <v>2459</v>
      </c>
      <c r="I705" t="s">
        <v>2459</v>
      </c>
    </row>
    <row r="706" spans="1:9" x14ac:dyDescent="0.2">
      <c r="A706" s="91">
        <v>150</v>
      </c>
      <c r="B706" s="90" t="s">
        <v>2297</v>
      </c>
      <c r="C706" s="90" t="s">
        <v>2424</v>
      </c>
      <c r="D706" s="90" t="s">
        <v>2276</v>
      </c>
      <c r="F706" t="str">
        <f t="shared" si="2"/>
        <v>GUADALUPE BRAVO MARTINEZ</v>
      </c>
      <c r="H706" t="s">
        <v>2459</v>
      </c>
      <c r="I706" t="s">
        <v>2459</v>
      </c>
    </row>
    <row r="707" spans="1:9" x14ac:dyDescent="0.2">
      <c r="A707" s="91">
        <v>151</v>
      </c>
      <c r="B707" s="90" t="s">
        <v>2450</v>
      </c>
      <c r="C707" s="90" t="s">
        <v>2302</v>
      </c>
      <c r="D707" s="90" t="s">
        <v>2276</v>
      </c>
      <c r="F707" t="str">
        <f t="shared" si="2"/>
        <v>ANA LILIA TREJO MARTINEZ</v>
      </c>
      <c r="H707" t="s">
        <v>2459</v>
      </c>
      <c r="I707" t="s">
        <v>2459</v>
      </c>
    </row>
    <row r="708" spans="1:9" x14ac:dyDescent="0.2">
      <c r="A708" s="92">
        <v>152</v>
      </c>
      <c r="B708" s="90" t="s">
        <v>2450</v>
      </c>
      <c r="C708" s="90" t="s">
        <v>2302</v>
      </c>
      <c r="D708" s="90" t="s">
        <v>2276</v>
      </c>
      <c r="F708" t="str">
        <f t="shared" si="2"/>
        <v>ANA LILIA TREJO MARTINEZ</v>
      </c>
      <c r="H708" t="s">
        <v>2459</v>
      </c>
      <c r="I708" t="s">
        <v>2459</v>
      </c>
    </row>
    <row r="709" spans="1:9" x14ac:dyDescent="0.2">
      <c r="A709" s="91">
        <v>153</v>
      </c>
      <c r="B709" s="90" t="s">
        <v>2451</v>
      </c>
      <c r="C709" s="90" t="s">
        <v>2452</v>
      </c>
      <c r="D709" s="90" t="s">
        <v>2453</v>
      </c>
      <c r="F709" t="str">
        <f t="shared" si="2"/>
        <v>DELIA NERI ESPINOZA</v>
      </c>
      <c r="H709" t="s">
        <v>2459</v>
      </c>
      <c r="I709" t="s">
        <v>2459</v>
      </c>
    </row>
    <row r="710" spans="1:9" x14ac:dyDescent="0.2">
      <c r="A710" s="91">
        <v>154</v>
      </c>
      <c r="B710" s="90" t="s">
        <v>2454</v>
      </c>
      <c r="C710" s="90" t="s">
        <v>2452</v>
      </c>
      <c r="D710" s="90" t="s">
        <v>2359</v>
      </c>
      <c r="F710" t="str">
        <f t="shared" si="2"/>
        <v>VICENTE NERI OROZCO</v>
      </c>
      <c r="H710" t="s">
        <v>2459</v>
      </c>
      <c r="I710" t="s">
        <v>2459</v>
      </c>
    </row>
    <row r="711" spans="1:9" x14ac:dyDescent="0.2">
      <c r="A711" s="91">
        <v>155</v>
      </c>
      <c r="B711" s="90" t="s">
        <v>2455</v>
      </c>
      <c r="C711" s="90" t="s">
        <v>2414</v>
      </c>
      <c r="D711" s="90" t="s">
        <v>2432</v>
      </c>
      <c r="F711" t="str">
        <f t="shared" si="2"/>
        <v>ADELINA ZUÑIGA UROZA</v>
      </c>
      <c r="H711" t="s">
        <v>2459</v>
      </c>
      <c r="I711" t="s">
        <v>2459</v>
      </c>
    </row>
    <row r="712" spans="1:9" x14ac:dyDescent="0.2">
      <c r="A712" s="91">
        <v>157</v>
      </c>
      <c r="B712" s="90" t="s">
        <v>2456</v>
      </c>
      <c r="C712" s="90" t="s">
        <v>2291</v>
      </c>
      <c r="D712" s="90" t="s">
        <v>2531</v>
      </c>
      <c r="F712" t="str">
        <f t="shared" si="2"/>
        <v>RUBEN ALVAREZ IBAÑEZ</v>
      </c>
      <c r="H712" t="s">
        <v>2459</v>
      </c>
      <c r="I712" t="s">
        <v>2459</v>
      </c>
    </row>
  </sheetData>
  <protectedRanges>
    <protectedRange sqref="B18" name="Rango1_2"/>
    <protectedRange sqref="B19:C19" name="Rango1_3"/>
    <protectedRange sqref="B20:B21" name="Rango1_4"/>
    <protectedRange sqref="B22" name="Rango1_5"/>
    <protectedRange sqref="B23" name="Rango1_6"/>
    <protectedRange sqref="B24" name="Rango1_7"/>
    <protectedRange sqref="B25" name="Rango1_8"/>
    <protectedRange sqref="B26" name="Rango1_9"/>
    <protectedRange sqref="B27" name="Rango1_10"/>
    <protectedRange sqref="C16" name="Rango1_12"/>
    <protectedRange sqref="C17" name="Rango1_13"/>
    <protectedRange sqref="C20:C21" name="Rango1_14"/>
    <protectedRange sqref="C22" name="Rango1_15"/>
    <protectedRange sqref="C23" name="Rango1_16"/>
    <protectedRange sqref="C24" name="Rango1_17"/>
    <protectedRange sqref="C25" name="Rango1_18"/>
    <protectedRange sqref="C26" name="Rango1_19"/>
    <protectedRange sqref="C27" name="Rango1_20"/>
    <protectedRange sqref="E28" name="Rango1_21"/>
    <protectedRange sqref="E29" name="Rango1_22"/>
    <protectedRange sqref="E30:F30" name="Rango1_23"/>
    <protectedRange sqref="E31:F31" name="Rango1_24"/>
    <protectedRange sqref="E32:F33" name="Rango1_25"/>
    <protectedRange sqref="E34:F34" name="Rango1_26"/>
    <protectedRange sqref="E35:F36" name="Rango1_27"/>
    <protectedRange sqref="E37:F37" name="Rango1_28"/>
    <protectedRange sqref="E38:F38" name="Rango1_29"/>
    <protectedRange sqref="E39:F39" name="Rango1_30"/>
    <protectedRange sqref="E40:F40" name="Rango1_31"/>
    <protectedRange sqref="E41:F42" name="Rango1_32"/>
    <protectedRange sqref="E43:F43" name="Rango1_33"/>
    <protectedRange sqref="E44:F44" name="Rango1_34"/>
    <protectedRange sqref="E45:F87" name="Rango1_35"/>
    <protectedRange sqref="E88:F88" name="Rango1_36"/>
    <protectedRange sqref="E89:F89" name="Rango1_37"/>
    <protectedRange sqref="E90:F90" name="Rango1_38"/>
    <protectedRange sqref="E91:F92" name="Rango1_39"/>
    <protectedRange sqref="C65:C66" name="Rango1_11"/>
    <protectedRange sqref="A557:D624 A625:B625 D625 A626:D712" name="Rango1_41"/>
  </protectedRanges>
  <mergeCells count="4">
    <mergeCell ref="A8:E8"/>
    <mergeCell ref="A9:E9"/>
    <mergeCell ref="A10:E10"/>
    <mergeCell ref="A13:D13"/>
  </mergeCells>
  <phoneticPr fontId="2" type="noConversion"/>
  <pageMargins left="0.74803149606299213" right="0.74803149606299213" top="0.98425196850393704" bottom="0.98425196850393704" header="0" footer="0"/>
  <pageSetup scale="7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8:E117"/>
  <sheetViews>
    <sheetView topLeftCell="A52" zoomScaleNormal="100" workbookViewId="0">
      <selection activeCell="A77" sqref="A77:IV84"/>
    </sheetView>
  </sheetViews>
  <sheetFormatPr baseColWidth="10" defaultRowHeight="12.75" x14ac:dyDescent="0.2"/>
  <cols>
    <col min="2" max="2" width="44.5703125" customWidth="1"/>
    <col min="3" max="3" width="54" customWidth="1"/>
    <col min="4" max="4" width="54.140625" customWidth="1"/>
    <col min="5" max="5" width="0.140625" customWidth="1"/>
  </cols>
  <sheetData>
    <row r="8" spans="1:5" x14ac:dyDescent="0.2">
      <c r="A8" s="149"/>
      <c r="B8" s="149"/>
      <c r="C8" s="149"/>
      <c r="D8" s="149"/>
      <c r="E8" s="149"/>
    </row>
    <row r="9" spans="1:5" x14ac:dyDescent="0.2">
      <c r="A9" s="151" t="s">
        <v>100</v>
      </c>
      <c r="B9" s="152"/>
      <c r="C9" s="152"/>
      <c r="D9" s="152"/>
      <c r="E9" s="153"/>
    </row>
    <row r="10" spans="1:5" x14ac:dyDescent="0.2">
      <c r="A10" s="154" t="s">
        <v>101</v>
      </c>
      <c r="B10" s="154"/>
      <c r="C10" s="154"/>
      <c r="D10" s="154"/>
      <c r="E10" s="154"/>
    </row>
    <row r="13" spans="1:5" ht="18" x14ac:dyDescent="0.25">
      <c r="A13" s="150" t="s">
        <v>104</v>
      </c>
      <c r="B13" s="150"/>
      <c r="C13" s="150"/>
      <c r="D13" s="150"/>
    </row>
    <row r="14" spans="1:5" x14ac:dyDescent="0.2">
      <c r="A14" s="11"/>
    </row>
    <row r="15" spans="1:5" ht="25.5" x14ac:dyDescent="0.2">
      <c r="A15" s="5" t="s">
        <v>15</v>
      </c>
      <c r="B15" s="5" t="s">
        <v>16</v>
      </c>
      <c r="C15" s="5" t="s">
        <v>17</v>
      </c>
      <c r="D15" s="29" t="s">
        <v>18</v>
      </c>
    </row>
    <row r="16" spans="1:5" x14ac:dyDescent="0.2">
      <c r="A16" s="22">
        <v>1</v>
      </c>
      <c r="B16" s="23" t="s">
        <v>2079</v>
      </c>
      <c r="C16" s="42" t="s">
        <v>190</v>
      </c>
      <c r="D16" s="23" t="s">
        <v>2080</v>
      </c>
    </row>
    <row r="17" spans="1:4" x14ac:dyDescent="0.2">
      <c r="A17" s="22">
        <v>2</v>
      </c>
      <c r="B17" s="23" t="s">
        <v>2081</v>
      </c>
      <c r="C17" s="27" t="s">
        <v>191</v>
      </c>
      <c r="D17" s="23" t="s">
        <v>2082</v>
      </c>
    </row>
    <row r="18" spans="1:4" x14ac:dyDescent="0.2">
      <c r="A18" s="22">
        <v>3</v>
      </c>
      <c r="B18" s="23" t="s">
        <v>2081</v>
      </c>
      <c r="C18" s="27" t="s">
        <v>2083</v>
      </c>
      <c r="D18" s="23" t="s">
        <v>2084</v>
      </c>
    </row>
    <row r="19" spans="1:4" x14ac:dyDescent="0.2">
      <c r="A19" s="22">
        <v>4</v>
      </c>
      <c r="B19" s="23" t="s">
        <v>2081</v>
      </c>
      <c r="C19" s="27" t="s">
        <v>2086</v>
      </c>
      <c r="D19" s="24" t="s">
        <v>2085</v>
      </c>
    </row>
    <row r="20" spans="1:4" x14ac:dyDescent="0.2">
      <c r="A20" s="22">
        <v>5</v>
      </c>
      <c r="B20" s="23" t="s">
        <v>2081</v>
      </c>
      <c r="C20" s="27" t="s">
        <v>192</v>
      </c>
      <c r="D20" s="25" t="s">
        <v>2087</v>
      </c>
    </row>
    <row r="21" spans="1:4" x14ac:dyDescent="0.2">
      <c r="A21" s="22">
        <v>6</v>
      </c>
      <c r="B21" s="23" t="s">
        <v>2090</v>
      </c>
      <c r="C21" s="27" t="s">
        <v>193</v>
      </c>
      <c r="D21" s="23" t="s">
        <v>2088</v>
      </c>
    </row>
    <row r="22" spans="1:4" x14ac:dyDescent="0.2">
      <c r="A22" s="22">
        <v>7</v>
      </c>
      <c r="B22" s="23" t="s">
        <v>2089</v>
      </c>
      <c r="C22" s="27" t="s">
        <v>193</v>
      </c>
      <c r="D22" s="23" t="s">
        <v>2091</v>
      </c>
    </row>
    <row r="23" spans="1:4" x14ac:dyDescent="0.2">
      <c r="A23" s="22">
        <v>8</v>
      </c>
      <c r="B23" s="23" t="s">
        <v>2089</v>
      </c>
      <c r="C23" s="27" t="s">
        <v>193</v>
      </c>
      <c r="D23" s="23" t="s">
        <v>2092</v>
      </c>
    </row>
    <row r="24" spans="1:4" x14ac:dyDescent="0.2">
      <c r="A24" s="22">
        <v>9</v>
      </c>
      <c r="B24" s="25" t="s">
        <v>2095</v>
      </c>
      <c r="C24" s="27" t="s">
        <v>194</v>
      </c>
      <c r="D24" s="25" t="s">
        <v>2093</v>
      </c>
    </row>
    <row r="25" spans="1:4" x14ac:dyDescent="0.2">
      <c r="A25" s="22">
        <v>10</v>
      </c>
      <c r="B25" s="25" t="s">
        <v>2094</v>
      </c>
      <c r="C25" s="27" t="s">
        <v>194</v>
      </c>
      <c r="D25" s="25" t="s">
        <v>2096</v>
      </c>
    </row>
    <row r="26" spans="1:4" x14ac:dyDescent="0.2">
      <c r="A26" s="22">
        <v>11</v>
      </c>
      <c r="B26" s="25" t="s">
        <v>2097</v>
      </c>
      <c r="C26" s="27" t="s">
        <v>195</v>
      </c>
      <c r="D26" s="25" t="s">
        <v>2098</v>
      </c>
    </row>
    <row r="27" spans="1:4" x14ac:dyDescent="0.2">
      <c r="A27" s="22">
        <v>12</v>
      </c>
      <c r="B27" s="25" t="s">
        <v>2097</v>
      </c>
      <c r="C27" s="43" t="s">
        <v>196</v>
      </c>
      <c r="D27" s="25" t="s">
        <v>2099</v>
      </c>
    </row>
    <row r="28" spans="1:4" x14ac:dyDescent="0.2">
      <c r="A28" s="22">
        <v>13</v>
      </c>
      <c r="B28" s="25" t="s">
        <v>2097</v>
      </c>
      <c r="C28" s="43" t="s">
        <v>196</v>
      </c>
      <c r="D28" s="25" t="s">
        <v>2099</v>
      </c>
    </row>
    <row r="29" spans="1:4" x14ac:dyDescent="0.2">
      <c r="A29" s="22">
        <v>14</v>
      </c>
      <c r="B29" s="52" t="s">
        <v>2100</v>
      </c>
      <c r="C29" s="27" t="s">
        <v>197</v>
      </c>
      <c r="D29" s="25" t="s">
        <v>2101</v>
      </c>
    </row>
    <row r="30" spans="1:4" x14ac:dyDescent="0.2">
      <c r="A30" s="22">
        <v>15</v>
      </c>
      <c r="B30" s="52" t="s">
        <v>2102</v>
      </c>
      <c r="C30" s="27" t="s">
        <v>2103</v>
      </c>
      <c r="D30" s="25" t="s">
        <v>2104</v>
      </c>
    </row>
    <row r="31" spans="1:4" x14ac:dyDescent="0.2">
      <c r="A31" s="22">
        <v>16</v>
      </c>
      <c r="B31" s="52" t="s">
        <v>2100</v>
      </c>
      <c r="C31" s="27" t="s">
        <v>198</v>
      </c>
      <c r="D31" s="25" t="s">
        <v>2105</v>
      </c>
    </row>
    <row r="32" spans="1:4" x14ac:dyDescent="0.2">
      <c r="A32" s="22">
        <v>17</v>
      </c>
      <c r="B32" s="52" t="s">
        <v>2100</v>
      </c>
      <c r="C32" s="27" t="s">
        <v>199</v>
      </c>
      <c r="D32" s="25" t="s">
        <v>2106</v>
      </c>
    </row>
    <row r="33" spans="1:4" ht="18" x14ac:dyDescent="0.2">
      <c r="A33" s="22">
        <v>18</v>
      </c>
      <c r="B33" s="52" t="s">
        <v>2107</v>
      </c>
      <c r="C33" s="46" t="s">
        <v>200</v>
      </c>
      <c r="D33" s="25" t="s">
        <v>2108</v>
      </c>
    </row>
    <row r="34" spans="1:4" ht="18" x14ac:dyDescent="0.2">
      <c r="A34" s="22">
        <v>19</v>
      </c>
      <c r="B34" s="52" t="s">
        <v>2109</v>
      </c>
      <c r="C34" s="27" t="s">
        <v>201</v>
      </c>
      <c r="D34" s="25" t="s">
        <v>2110</v>
      </c>
    </row>
    <row r="35" spans="1:4" ht="18" x14ac:dyDescent="0.2">
      <c r="A35" s="22">
        <v>20</v>
      </c>
      <c r="B35" s="52" t="s">
        <v>2111</v>
      </c>
      <c r="C35" s="27" t="s">
        <v>202</v>
      </c>
      <c r="D35" s="25" t="s">
        <v>2112</v>
      </c>
    </row>
    <row r="36" spans="1:4" x14ac:dyDescent="0.2">
      <c r="A36" s="22">
        <v>21</v>
      </c>
      <c r="B36" s="52" t="s">
        <v>2113</v>
      </c>
      <c r="C36" s="27" t="s">
        <v>203</v>
      </c>
      <c r="D36" s="25" t="s">
        <v>2114</v>
      </c>
    </row>
    <row r="37" spans="1:4" x14ac:dyDescent="0.2">
      <c r="A37" s="22">
        <v>22</v>
      </c>
      <c r="B37" s="52" t="s">
        <v>2115</v>
      </c>
      <c r="C37" s="27" t="s">
        <v>204</v>
      </c>
      <c r="D37" s="25" t="s">
        <v>2116</v>
      </c>
    </row>
    <row r="38" spans="1:4" x14ac:dyDescent="0.2">
      <c r="A38" s="22">
        <v>23</v>
      </c>
      <c r="B38" s="52" t="s">
        <v>2115</v>
      </c>
      <c r="C38" s="27" t="s">
        <v>205</v>
      </c>
      <c r="D38" s="25" t="s">
        <v>2117</v>
      </c>
    </row>
    <row r="39" spans="1:4" x14ac:dyDescent="0.2">
      <c r="A39" s="22">
        <v>24</v>
      </c>
      <c r="B39" s="52" t="s">
        <v>2115</v>
      </c>
      <c r="C39" s="27" t="s">
        <v>205</v>
      </c>
      <c r="D39" s="25" t="s">
        <v>2118</v>
      </c>
    </row>
    <row r="40" spans="1:4" x14ac:dyDescent="0.2">
      <c r="A40" s="22">
        <v>25</v>
      </c>
      <c r="B40" s="52" t="s">
        <v>2115</v>
      </c>
      <c r="C40" s="44" t="s">
        <v>206</v>
      </c>
      <c r="D40" s="25" t="s">
        <v>2119</v>
      </c>
    </row>
    <row r="41" spans="1:4" x14ac:dyDescent="0.2">
      <c r="A41" s="22">
        <v>26</v>
      </c>
      <c r="B41" s="52" t="s">
        <v>2115</v>
      </c>
      <c r="C41" s="27" t="s">
        <v>207</v>
      </c>
      <c r="D41" s="30" t="s">
        <v>2120</v>
      </c>
    </row>
    <row r="42" spans="1:4" x14ac:dyDescent="0.2">
      <c r="A42" s="22">
        <v>27</v>
      </c>
      <c r="B42" s="52" t="s">
        <v>2121</v>
      </c>
      <c r="C42" s="27" t="s">
        <v>208</v>
      </c>
      <c r="D42" s="25" t="s">
        <v>2122</v>
      </c>
    </row>
    <row r="43" spans="1:4" x14ac:dyDescent="0.2">
      <c r="A43" s="22">
        <v>28</v>
      </c>
      <c r="B43" s="52" t="s">
        <v>2123</v>
      </c>
      <c r="C43" s="27" t="s">
        <v>209</v>
      </c>
      <c r="D43" s="30" t="s">
        <v>2124</v>
      </c>
    </row>
    <row r="44" spans="1:4" ht="18" x14ac:dyDescent="0.2">
      <c r="A44" s="22">
        <v>29</v>
      </c>
      <c r="B44" s="52" t="s">
        <v>2125</v>
      </c>
      <c r="C44" s="44" t="s">
        <v>210</v>
      </c>
      <c r="D44" s="25" t="s">
        <v>2126</v>
      </c>
    </row>
    <row r="45" spans="1:4" x14ac:dyDescent="0.2">
      <c r="A45" s="22">
        <v>30</v>
      </c>
      <c r="B45" s="52" t="s">
        <v>2115</v>
      </c>
      <c r="C45" s="27" t="s">
        <v>211</v>
      </c>
      <c r="D45" s="25" t="s">
        <v>2127</v>
      </c>
    </row>
    <row r="46" spans="1:4" x14ac:dyDescent="0.2">
      <c r="A46" s="22">
        <v>31</v>
      </c>
      <c r="B46" s="52" t="s">
        <v>2128</v>
      </c>
      <c r="C46" s="27" t="s">
        <v>212</v>
      </c>
      <c r="D46" s="25" t="s">
        <v>2129</v>
      </c>
    </row>
    <row r="47" spans="1:4" x14ac:dyDescent="0.2">
      <c r="A47" s="22">
        <v>32</v>
      </c>
      <c r="B47" s="52" t="s">
        <v>2128</v>
      </c>
      <c r="C47" s="27" t="s">
        <v>212</v>
      </c>
      <c r="D47" s="25" t="s">
        <v>2130</v>
      </c>
    </row>
    <row r="48" spans="1:4" x14ac:dyDescent="0.2">
      <c r="A48" s="22">
        <v>33</v>
      </c>
      <c r="B48" s="52" t="s">
        <v>2131</v>
      </c>
      <c r="C48" s="27" t="s">
        <v>2132</v>
      </c>
      <c r="D48" s="25" t="s">
        <v>2133</v>
      </c>
    </row>
    <row r="49" spans="1:4" x14ac:dyDescent="0.2">
      <c r="A49" s="22">
        <v>34</v>
      </c>
      <c r="B49" s="52" t="s">
        <v>2128</v>
      </c>
      <c r="C49" s="27" t="s">
        <v>212</v>
      </c>
      <c r="D49" s="25" t="s">
        <v>2134</v>
      </c>
    </row>
    <row r="50" spans="1:4" x14ac:dyDescent="0.2">
      <c r="A50" s="22">
        <v>35</v>
      </c>
      <c r="B50" s="52" t="s">
        <v>2128</v>
      </c>
      <c r="C50" s="27" t="s">
        <v>213</v>
      </c>
      <c r="D50" s="25" t="s">
        <v>2135</v>
      </c>
    </row>
    <row r="51" spans="1:4" ht="18" x14ac:dyDescent="0.2">
      <c r="A51" s="22">
        <v>36</v>
      </c>
      <c r="B51" s="52" t="s">
        <v>2137</v>
      </c>
      <c r="C51" s="45" t="s">
        <v>214</v>
      </c>
      <c r="D51" s="25" t="s">
        <v>2136</v>
      </c>
    </row>
    <row r="52" spans="1:4" ht="18" x14ac:dyDescent="0.2">
      <c r="A52" s="22">
        <v>37</v>
      </c>
      <c r="B52" s="52" t="s">
        <v>2138</v>
      </c>
      <c r="C52" s="44" t="s">
        <v>215</v>
      </c>
      <c r="D52" s="25" t="s">
        <v>2139</v>
      </c>
    </row>
    <row r="53" spans="1:4" ht="18" x14ac:dyDescent="0.2">
      <c r="A53" s="22">
        <v>38</v>
      </c>
      <c r="B53" s="52" t="s">
        <v>2141</v>
      </c>
      <c r="C53" s="27" t="s">
        <v>193</v>
      </c>
      <c r="D53" s="25" t="s">
        <v>2140</v>
      </c>
    </row>
    <row r="54" spans="1:4" ht="18" x14ac:dyDescent="0.2">
      <c r="A54" s="22">
        <v>39</v>
      </c>
      <c r="B54" s="52" t="s">
        <v>2141</v>
      </c>
      <c r="C54" s="27" t="s">
        <v>193</v>
      </c>
      <c r="D54" s="25" t="s">
        <v>2140</v>
      </c>
    </row>
    <row r="55" spans="1:4" x14ac:dyDescent="0.2">
      <c r="A55" s="22">
        <v>40</v>
      </c>
      <c r="B55" s="52" t="s">
        <v>2142</v>
      </c>
      <c r="C55" s="27" t="s">
        <v>212</v>
      </c>
      <c r="D55" s="25" t="s">
        <v>2143</v>
      </c>
    </row>
    <row r="56" spans="1:4" x14ac:dyDescent="0.2">
      <c r="A56" s="22">
        <v>41</v>
      </c>
      <c r="B56" s="52" t="s">
        <v>2144</v>
      </c>
      <c r="C56" s="27" t="s">
        <v>216</v>
      </c>
      <c r="D56" s="25" t="s">
        <v>2145</v>
      </c>
    </row>
    <row r="57" spans="1:4" x14ac:dyDescent="0.2">
      <c r="A57" s="22">
        <v>42</v>
      </c>
      <c r="B57" s="52" t="s">
        <v>2144</v>
      </c>
      <c r="C57" s="27" t="s">
        <v>216</v>
      </c>
      <c r="D57" s="25" t="s">
        <v>2145</v>
      </c>
    </row>
    <row r="58" spans="1:4" x14ac:dyDescent="0.2">
      <c r="A58" s="22">
        <v>43</v>
      </c>
      <c r="B58" s="52" t="s">
        <v>2146</v>
      </c>
      <c r="C58" s="45" t="s">
        <v>217</v>
      </c>
      <c r="D58" s="25" t="s">
        <v>2147</v>
      </c>
    </row>
    <row r="59" spans="1:4" x14ac:dyDescent="0.2">
      <c r="A59" s="22">
        <v>44</v>
      </c>
      <c r="B59" s="52" t="s">
        <v>2146</v>
      </c>
      <c r="C59" s="45" t="s">
        <v>217</v>
      </c>
      <c r="D59" s="25" t="s">
        <v>2147</v>
      </c>
    </row>
    <row r="60" spans="1:4" x14ac:dyDescent="0.2">
      <c r="A60" s="22">
        <v>45</v>
      </c>
      <c r="B60" s="52" t="s">
        <v>2148</v>
      </c>
      <c r="C60" s="27" t="s">
        <v>218</v>
      </c>
      <c r="D60" s="25" t="s">
        <v>2149</v>
      </c>
    </row>
    <row r="61" spans="1:4" x14ac:dyDescent="0.2">
      <c r="A61" s="22">
        <v>46</v>
      </c>
      <c r="B61" s="52" t="s">
        <v>2148</v>
      </c>
      <c r="C61" s="27" t="s">
        <v>218</v>
      </c>
      <c r="D61" s="25" t="s">
        <v>2150</v>
      </c>
    </row>
    <row r="62" spans="1:4" x14ac:dyDescent="0.2">
      <c r="A62" s="22">
        <v>47</v>
      </c>
      <c r="B62" s="52" t="s">
        <v>2151</v>
      </c>
      <c r="C62" s="27" t="s">
        <v>218</v>
      </c>
      <c r="D62" s="25" t="s">
        <v>2152</v>
      </c>
    </row>
    <row r="63" spans="1:4" x14ac:dyDescent="0.2">
      <c r="A63" s="22">
        <v>48</v>
      </c>
      <c r="B63" s="52" t="s">
        <v>2153</v>
      </c>
      <c r="C63" s="27" t="s">
        <v>219</v>
      </c>
      <c r="D63" s="25" t="s">
        <v>2154</v>
      </c>
    </row>
    <row r="64" spans="1:4" x14ac:dyDescent="0.2">
      <c r="A64" s="22">
        <v>49</v>
      </c>
      <c r="B64" s="52" t="s">
        <v>2153</v>
      </c>
      <c r="C64" s="27" t="s">
        <v>219</v>
      </c>
      <c r="D64" s="25" t="s">
        <v>2154</v>
      </c>
    </row>
    <row r="65" spans="1:4" x14ac:dyDescent="0.2">
      <c r="A65" s="22">
        <v>50</v>
      </c>
      <c r="B65" s="52" t="s">
        <v>2155</v>
      </c>
      <c r="C65" s="27" t="s">
        <v>2156</v>
      </c>
      <c r="D65" s="25" t="s">
        <v>2157</v>
      </c>
    </row>
    <row r="66" spans="1:4" x14ac:dyDescent="0.2">
      <c r="A66" s="22">
        <v>51</v>
      </c>
      <c r="B66" s="52" t="s">
        <v>2155</v>
      </c>
      <c r="C66" s="27" t="s">
        <v>220</v>
      </c>
      <c r="D66" s="25" t="s">
        <v>2158</v>
      </c>
    </row>
    <row r="67" spans="1:4" x14ac:dyDescent="0.2">
      <c r="A67" s="22">
        <v>52</v>
      </c>
      <c r="B67" s="52" t="s">
        <v>2159</v>
      </c>
      <c r="C67" s="27" t="s">
        <v>194</v>
      </c>
      <c r="D67" s="25" t="s">
        <v>2160</v>
      </c>
    </row>
    <row r="68" spans="1:4" x14ac:dyDescent="0.2">
      <c r="A68" s="22">
        <v>53</v>
      </c>
      <c r="B68" s="52" t="s">
        <v>2159</v>
      </c>
      <c r="C68" s="27" t="s">
        <v>194</v>
      </c>
      <c r="D68" s="25" t="s">
        <v>2161</v>
      </c>
    </row>
    <row r="69" spans="1:4" x14ac:dyDescent="0.2">
      <c r="A69" s="22">
        <v>54</v>
      </c>
      <c r="B69" s="52" t="s">
        <v>2163</v>
      </c>
      <c r="C69" s="27" t="s">
        <v>221</v>
      </c>
      <c r="D69" s="25" t="s">
        <v>2162</v>
      </c>
    </row>
    <row r="70" spans="1:4" ht="18" x14ac:dyDescent="0.2">
      <c r="A70" s="22">
        <v>55</v>
      </c>
      <c r="B70" s="52" t="s">
        <v>2164</v>
      </c>
      <c r="C70" s="27" t="s">
        <v>221</v>
      </c>
      <c r="D70" s="25" t="s">
        <v>2165</v>
      </c>
    </row>
    <row r="71" spans="1:4" ht="18" x14ac:dyDescent="0.2">
      <c r="A71" s="22">
        <v>56</v>
      </c>
      <c r="B71" s="52" t="s">
        <v>2164</v>
      </c>
      <c r="C71" s="27" t="s">
        <v>222</v>
      </c>
      <c r="D71" s="25" t="s">
        <v>2166</v>
      </c>
    </row>
    <row r="72" spans="1:4" ht="18" x14ac:dyDescent="0.2">
      <c r="A72" s="22">
        <v>57</v>
      </c>
      <c r="B72" s="52" t="s">
        <v>2167</v>
      </c>
      <c r="C72" s="45" t="s">
        <v>223</v>
      </c>
      <c r="D72" s="25" t="s">
        <v>2168</v>
      </c>
    </row>
    <row r="73" spans="1:4" ht="18" x14ac:dyDescent="0.2">
      <c r="A73" s="22">
        <v>58</v>
      </c>
      <c r="B73" s="52" t="s">
        <v>2167</v>
      </c>
      <c r="C73" s="45" t="s">
        <v>224</v>
      </c>
      <c r="D73" s="25" t="s">
        <v>2169</v>
      </c>
    </row>
    <row r="74" spans="1:4" ht="18" x14ac:dyDescent="0.2">
      <c r="A74" s="22">
        <v>59</v>
      </c>
      <c r="B74" s="52" t="s">
        <v>2167</v>
      </c>
      <c r="C74" s="45" t="s">
        <v>225</v>
      </c>
      <c r="D74" s="25" t="s">
        <v>2170</v>
      </c>
    </row>
    <row r="75" spans="1:4" ht="18" x14ac:dyDescent="0.2">
      <c r="A75" s="22">
        <v>60</v>
      </c>
      <c r="B75" s="52" t="s">
        <v>2167</v>
      </c>
      <c r="C75" s="45" t="s">
        <v>226</v>
      </c>
      <c r="D75" s="25" t="s">
        <v>2171</v>
      </c>
    </row>
    <row r="76" spans="1:4" ht="18" x14ac:dyDescent="0.2">
      <c r="A76" s="22">
        <v>61</v>
      </c>
      <c r="B76" s="52" t="s">
        <v>2173</v>
      </c>
      <c r="C76" s="45" t="s">
        <v>2172</v>
      </c>
      <c r="D76" s="25" t="s">
        <v>2174</v>
      </c>
    </row>
    <row r="113" spans="1:3" x14ac:dyDescent="0.2">
      <c r="A113" s="6" t="s">
        <v>3</v>
      </c>
      <c r="B113" s="8" t="s">
        <v>5</v>
      </c>
      <c r="C113" s="2"/>
    </row>
    <row r="114" spans="1:3" x14ac:dyDescent="0.2">
      <c r="A114" s="3"/>
      <c r="B114" s="3"/>
      <c r="C114" s="2"/>
    </row>
    <row r="115" spans="1:3" x14ac:dyDescent="0.2">
      <c r="A115" s="6" t="s">
        <v>4</v>
      </c>
      <c r="B115" s="8" t="s">
        <v>6</v>
      </c>
      <c r="C115" s="2"/>
    </row>
    <row r="116" spans="1:3" x14ac:dyDescent="0.2">
      <c r="A116" s="3"/>
      <c r="B116" s="3"/>
      <c r="C116" s="2"/>
    </row>
    <row r="117" spans="1:3" x14ac:dyDescent="0.2">
      <c r="A117" s="6" t="s">
        <v>13</v>
      </c>
      <c r="B117" s="3"/>
      <c r="C117" s="2"/>
    </row>
  </sheetData>
  <protectedRanges>
    <protectedRange sqref="D18" name="Rango1_2"/>
    <protectedRange sqref="D19" name="Rango1_3"/>
    <protectedRange sqref="D20" name="Rango1_4"/>
    <protectedRange sqref="D21 B21:B23" name="Rango1_5"/>
    <protectedRange sqref="D22" name="Rango1_6"/>
    <protectedRange sqref="D23" name="Rango1_7"/>
    <protectedRange sqref="B24 D24" name="Rango1_8"/>
    <protectedRange sqref="B25 D25" name="Rango1_9"/>
    <protectedRange sqref="D26 B26:B28" name="Rango1_10"/>
    <protectedRange sqref="D27:E28" name="Rango1_21"/>
    <protectedRange sqref="D29:E29" name="Rango1_22"/>
    <protectedRange sqref="D30:F30" name="Rango1_23"/>
    <protectedRange sqref="D31:F31" name="Rango1_24"/>
    <protectedRange sqref="D32:F32" name="Rango1_25"/>
    <protectedRange sqref="D33:F33" name="Rango1_26"/>
    <protectedRange sqref="D34:F34" name="Rango1_27"/>
    <protectedRange sqref="D35:F35" name="Rango1_28"/>
    <protectedRange sqref="D36:F36" name="Rango1_29"/>
    <protectedRange sqref="D37:F37" name="Rango1_30"/>
    <protectedRange sqref="D38:F38" name="Rango1_31"/>
    <protectedRange sqref="D39:F39" name="Rango1_32"/>
    <protectedRange sqref="D40:F40" name="Rango1_33"/>
    <protectedRange sqref="D41:F41" name="Rango1_34"/>
    <protectedRange sqref="D42:F42 E43:F46 D47:F76" name="Rango1_35"/>
    <protectedRange sqref="D43" name="Rango1_36"/>
    <protectedRange sqref="D44" name="Rango1_37"/>
    <protectedRange sqref="D45" name="Rango1_38"/>
    <protectedRange sqref="D46" name="Rango1_39"/>
    <protectedRange sqref="C16" name="Rango1"/>
    <protectedRange sqref="C17" name="Rango1_1"/>
    <protectedRange sqref="C18" name="Rango1_11"/>
    <protectedRange sqref="C19" name="Rango1_40"/>
    <protectedRange sqref="C20" name="Rango1_41"/>
    <protectedRange sqref="C21" name="Rango1_42"/>
    <protectedRange sqref="C22" name="Rango1_43"/>
    <protectedRange sqref="C23" name="Rango1_44"/>
    <protectedRange sqref="C24" name="Rango1_45"/>
    <protectedRange sqref="C25" name="Rango1_46"/>
    <protectedRange sqref="C26" name="Rango1_47"/>
    <protectedRange sqref="C27:C28" name="Rango1_48"/>
    <protectedRange sqref="C29" name="Rango1_49"/>
    <protectedRange sqref="C30" name="Rango1_50"/>
    <protectedRange sqref="C31" name="Rango1_51"/>
    <protectedRange sqref="C32" name="Rango1_52"/>
    <protectedRange sqref="C33" name="Rango1_53"/>
    <protectedRange sqref="C34" name="Rango1_54"/>
    <protectedRange sqref="C35" name="Rango1_55"/>
    <protectedRange sqref="C36" name="Rango1_56"/>
    <protectedRange sqref="C37" name="Rango1_57"/>
    <protectedRange sqref="C38" name="Rango1_58"/>
    <protectedRange sqref="C39" name="Rango1_59"/>
    <protectedRange sqref="C40" name="Rango1_60"/>
    <protectedRange sqref="C41" name="Rango1_61"/>
    <protectedRange sqref="C42" name="Rango1_62"/>
    <protectedRange sqref="C43" name="Rango1_63"/>
    <protectedRange sqref="C44" name="Rango1_64"/>
    <protectedRange sqref="C45" name="Rango1_65"/>
    <protectedRange sqref="C46" name="Rango1_66"/>
    <protectedRange sqref="C47" name="Rango1_67"/>
    <protectedRange sqref="C48" name="Rango1_68"/>
    <protectedRange sqref="C49" name="Rango1_69"/>
    <protectedRange sqref="C50" name="Rango1_70"/>
    <protectedRange sqref="C51" name="Rango1_71"/>
    <protectedRange sqref="C52" name="Rango1_72"/>
    <protectedRange sqref="C53:C54" name="Rango1_73"/>
    <protectedRange sqref="C56:C57" name="Rango1_76"/>
    <protectedRange sqref="C58:C59" name="Rango1_79"/>
    <protectedRange sqref="C60" name="Rango1_80"/>
    <protectedRange sqref="C61" name="Rango1_81"/>
    <protectedRange sqref="C62" name="Rango1_82"/>
    <protectedRange sqref="C63:C64" name="Rango1_83"/>
    <protectedRange sqref="C65" name="Rango1_84"/>
    <protectedRange sqref="C66" name="Rango1_85"/>
    <protectedRange sqref="C67" name="Rango1_87"/>
    <protectedRange sqref="C68" name="Rango1_88"/>
    <protectedRange sqref="C69" name="Rango1_89"/>
    <protectedRange sqref="C70" name="Rango1_90"/>
    <protectedRange sqref="C71" name="Rango1_91"/>
    <protectedRange sqref="C72" name="Rango1_92"/>
    <protectedRange sqref="C73" name="Rango1_94"/>
    <protectedRange sqref="C74" name="Rango1_95"/>
    <protectedRange sqref="C75" name="Rango1_96"/>
    <protectedRange sqref="C76" name="Rango1_97"/>
  </protectedRanges>
  <mergeCells count="4">
    <mergeCell ref="A8:E8"/>
    <mergeCell ref="A9:E9"/>
    <mergeCell ref="A10:E10"/>
    <mergeCell ref="A13:D13"/>
  </mergeCells>
  <pageMargins left="0.70866141732283472" right="0.70866141732283472"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A18FIX_2014_1er_DGODU</vt:lpstr>
      <vt:lpstr>MERK2</vt:lpstr>
      <vt:lpstr>P.TIPICO REGIONAL</vt:lpstr>
      <vt:lpstr>SAN JOSE</vt:lpstr>
      <vt:lpstr>ZAPOTITLÁN</vt:lpstr>
      <vt:lpstr>GRAL. FELIPE AS. O.</vt:lpstr>
      <vt:lpstr>MIGUEL HIDALGO</vt:lpstr>
      <vt:lpstr>P.TLAHUAC</vt:lpstr>
      <vt:lpstr>SANTA CECILIA</vt:lpstr>
      <vt:lpstr>ZAPOTITLA</vt:lpstr>
      <vt:lpstr>TLALTENCO</vt:lpstr>
      <vt:lpstr>SELENE</vt:lpstr>
      <vt:lpstr>AMPL. SELENE</vt:lpstr>
      <vt:lpstr>OLIVOS</vt:lpstr>
      <vt:lpstr>SANTA CATARINA</vt:lpstr>
      <vt:lpstr>ESTACION</vt:lpstr>
      <vt:lpstr>NOPALERA</vt:lpstr>
      <vt:lpstr>DEL MAR</vt:lpstr>
      <vt:lpstr>SAN JUAN IXT.</vt:lpstr>
      <vt:lpstr>MIXQUIC</vt:lpstr>
      <vt:lpstr>TETELCO</vt:lpstr>
      <vt:lpstr>MERK2!Área_de_impresión</vt:lpstr>
    </vt:vector>
  </TitlesOfParts>
  <Company>gdf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salcedo</dc:creator>
  <cp:lastModifiedBy>Hewlett-Packard Company</cp:lastModifiedBy>
  <cp:lastPrinted>2013-02-07T20:08:47Z</cp:lastPrinted>
  <dcterms:created xsi:type="dcterms:W3CDTF">2013-01-23T20:25:39Z</dcterms:created>
  <dcterms:modified xsi:type="dcterms:W3CDTF">2018-03-12T16:49:03Z</dcterms:modified>
</cp:coreProperties>
</file>